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3.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2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bot" sheetId="1" r:id="rId4"/>
    <sheet state="visible" name="Run Summary" sheetId="2" r:id="rId5"/>
    <sheet state="visible" name="LOCKED" sheetId="3" r:id="rId6"/>
    <sheet state="visible" name="Twilights (Beta)" sheetId="4" r:id="rId7"/>
    <sheet state="visible" name="29052024" sheetId="5" r:id="rId8"/>
    <sheet state="visible" name="30052024" sheetId="6" r:id="rId9"/>
    <sheet state="visible" name="31052024" sheetId="7" r:id="rId10"/>
    <sheet state="visible" name="01062024" sheetId="8" r:id="rId11"/>
    <sheet state="visible" name="02062024" sheetId="9" r:id="rId12"/>
    <sheet state="visible" name="03062024" sheetId="10" r:id="rId13"/>
    <sheet state="visible" name="04062024" sheetId="11" r:id="rId14"/>
    <sheet state="visible" name="05062024" sheetId="12" r:id="rId15"/>
    <sheet state="visible" name="06062024" sheetId="13" r:id="rId16"/>
    <sheet state="visible" name="07062024" sheetId="14" r:id="rId17"/>
    <sheet state="visible" name="08062024" sheetId="15" r:id="rId18"/>
    <sheet state="visible" name="09062024" sheetId="16" r:id="rId19"/>
    <sheet state="visible" name="10062024" sheetId="17" r:id="rId20"/>
    <sheet state="visible" name="11062024" sheetId="18" r:id="rId21"/>
    <sheet state="visible" name="12062024" sheetId="19" r:id="rId22"/>
    <sheet state="visible" name="13062024" sheetId="20" r:id="rId23"/>
    <sheet state="visible" name="14062024" sheetId="21" r:id="rId24"/>
    <sheet state="visible" name="15062024" sheetId="22" r:id="rId25"/>
    <sheet state="visible" name="16062024" sheetId="23" r:id="rId26"/>
  </sheets>
  <definedNames/>
  <calcPr/>
</workbook>
</file>

<file path=xl/sharedStrings.xml><?xml version="1.0" encoding="utf-8"?>
<sst xmlns="http://schemas.openxmlformats.org/spreadsheetml/2006/main" count="2772" uniqueCount="678">
  <si>
    <t>Main folder path: Z:\Robot_tile_files\{folder}    Labview writes the robot shift file to: C:\Robot\robot_shift_abs_{DATETIME}.csv</t>
  </si>
  <si>
    <t>Currently on telescope</t>
  </si>
  <si>
    <t>Currently on robot</t>
  </si>
  <si>
    <t>Date</t>
  </si>
  <si>
    <t>Time</t>
  </si>
  <si>
    <t>Field</t>
  </si>
  <si>
    <t>Filename</t>
  </si>
  <si>
    <t>Folder</t>
  </si>
  <si>
    <t>Metrology Timestamp</t>
  </si>
  <si>
    <t>Configuring/Unconfiguring?</t>
  </si>
  <si>
    <t>Magnet rotation</t>
  </si>
  <si>
    <t>Timeouts</t>
  </si>
  <si>
    <t>Comments (dome temp)</t>
  </si>
  <si>
    <t>G15_T261_SNAFU</t>
  </si>
  <si>
    <t>Robot_G15_T261.csv</t>
  </si>
  <si>
    <t>C</t>
  </si>
  <si>
    <t>A3667_T059_SNAFU</t>
  </si>
  <si>
    <t>Robot_A3667_T059.csv</t>
  </si>
  <si>
    <t>U</t>
  </si>
  <si>
    <t>G15_T220</t>
  </si>
  <si>
    <t>Robot_G15_T220.csv</t>
  </si>
  <si>
    <t>A3667_T037</t>
  </si>
  <si>
    <t>Robot_A3667_T037.csv</t>
  </si>
  <si>
    <t>G15_T150</t>
  </si>
  <si>
    <t>Robot_G15_T150.csv</t>
  </si>
  <si>
    <t>while configuring the dome temp went up to 6.1</t>
  </si>
  <si>
    <t>fake U</t>
  </si>
  <si>
    <t>robot OOM error during recovery mode</t>
  </si>
  <si>
    <t>*unconfigure using this date</t>
  </si>
  <si>
    <t>20240604B</t>
  </si>
  <si>
    <t>fake C</t>
  </si>
  <si>
    <t>G15_T148</t>
  </si>
  <si>
    <t>Robot_G15_T148.csv</t>
  </si>
  <si>
    <t>A3667_T043</t>
  </si>
  <si>
    <t>Robot_A3667_T043.csv</t>
  </si>
  <si>
    <t>A3667_T039</t>
  </si>
  <si>
    <t>Robot_A3667_T039.csv</t>
  </si>
  <si>
    <t>Commissioning_SAMI_MANGA_overlap_T001</t>
  </si>
  <si>
    <t>Robot_Commissioning_SAMI_MANGA_overlap_T001.csv</t>
  </si>
  <si>
    <t>Completed?</t>
  </si>
  <si>
    <t>Intial QC check Ok?     FWHM   &lt;  3" 
Trans  &gt; 0.7 (to be implemented)</t>
  </si>
  <si>
    <t>Comment</t>
  </si>
  <si>
    <t>Y</t>
  </si>
  <si>
    <t>Some cloud patches</t>
  </si>
  <si>
    <t>Cloud patches increasing for dither C  29May,   DEFG done on 02Jun</t>
  </si>
  <si>
    <t>ABCDE done 02/06.  Poor conditions, especially B.  Repeat if possible., all dithers done/re-done on 03Jun.</t>
  </si>
  <si>
    <r>
      <rPr>
        <rFont val="Arial"/>
        <color theme="1"/>
      </rPr>
      <t xml:space="preserve">ABCD affected by thin high clouds. EF affected by thicker clouds - especially F heavily. G aborted. Repeat F (maybe also E) if possible.
E done on 04 jun through clear patch. </t>
    </r>
    <r>
      <rPr>
        <rFont val="Arial"/>
        <b/>
        <color theme="1"/>
      </rPr>
      <t xml:space="preserve">if possible FG must be observed to complete this field.  </t>
    </r>
    <r>
      <rPr>
        <rFont val="Arial"/>
        <color theme="1"/>
      </rPr>
      <t>Completed on 10th June (re-observed E,F,G and A,B,C as well)</t>
    </r>
  </si>
  <si>
    <t>Completed on 10th June</t>
  </si>
  <si>
    <t>N</t>
  </si>
  <si>
    <t>AB on 11Jun, need to do B again.   BC on 12Jun</t>
  </si>
  <si>
    <t>AB on 11Jun, redo if possible.    All dithers complete 12Jun.</t>
  </si>
  <si>
    <t>No dithers 13,14, 15 Jun.  All dithers on 16Jun.   Very poor seeing.  Occasional cloud.</t>
  </si>
  <si>
    <t>ABC on 16Jun,  bright moonlight.</t>
  </si>
  <si>
    <t>Date:</t>
  </si>
  <si>
    <t>Weather:</t>
  </si>
  <si>
    <t>Observers:</t>
  </si>
  <si>
    <t>Program:</t>
  </si>
  <si>
    <t>Hector Survey</t>
  </si>
  <si>
    <t>Field name &amp;</t>
  </si>
  <si>
    <t>Run range</t>
  </si>
  <si>
    <t>Local time</t>
  </si>
  <si>
    <t>Exp. Time</t>
  </si>
  <si>
    <t>Read</t>
  </si>
  <si>
    <t>Guide</t>
  </si>
  <si>
    <t>Seeing</t>
  </si>
  <si>
    <t>Offset (arcsec)</t>
  </si>
  <si>
    <t>Notes</t>
  </si>
  <si>
    <t>DR Notes</t>
  </si>
  <si>
    <t>Robot file name</t>
  </si>
  <si>
    <t>Obs. Type</t>
  </si>
  <si>
    <t>(sec)</t>
  </si>
  <si>
    <t>Speed</t>
  </si>
  <si>
    <t>ZD (Airmass)</t>
  </si>
  <si>
    <t>Rotator (mdeg)</t>
  </si>
  <si>
    <t>Stars Used</t>
  </si>
  <si>
    <t>(arcsec)</t>
  </si>
  <si>
    <t>N-S</t>
  </si>
  <si>
    <t>E-W</t>
  </si>
  <si>
    <t>Rel or Abs.</t>
  </si>
  <si>
    <t>press "cmd+shift+:" to automatically add timestamp</t>
  </si>
  <si>
    <t>AAOmega Focus Values: Blue: Focus=, Spectral=, Spatial=, Red: Focus=, Spectral=, Spatial=, Spector Blue=,  Spector Red=</t>
  </si>
  <si>
    <t xml:space="preserve">Telescope Focus = </t>
  </si>
  <si>
    <r>
      <rPr>
        <rFont val="Arial"/>
        <b/>
        <color theme="1"/>
        <sz val="13.0"/>
      </rPr>
      <t xml:space="preserve">Place count values in the </t>
    </r>
    <r>
      <rPr>
        <rFont val="Arial"/>
        <b/>
        <color rgb="FFFFD966"/>
        <sz val="13.0"/>
      </rPr>
      <t>shaded area</t>
    </r>
    <r>
      <rPr>
        <rFont val="Arial"/>
        <b/>
        <color rgb="FFA2C4C9"/>
        <sz val="13.0"/>
      </rPr>
      <t xml:space="preserve"> </t>
    </r>
    <r>
      <rPr>
        <rFont val="Arial"/>
        <b/>
        <color theme="1"/>
        <sz val="13.0"/>
      </rPr>
      <t xml:space="preserve">and the exposure times for next frame will be calculated.  Exposure time will aim to trend counts towards 30k, allowing for the fact that AAOmega Blue and Red must have same exposure times.  Suggested first run exposure times are for 30 seconds after sunset and 15 minutes before sunrise.  </t>
    </r>
  </si>
  <si>
    <t>Evening Twilights</t>
  </si>
  <si>
    <t>Suggested Exposure times</t>
  </si>
  <si>
    <t>AAOmega Blue</t>
  </si>
  <si>
    <t>AAOmega Red</t>
  </si>
  <si>
    <t>Spector Blue</t>
  </si>
  <si>
    <t>Spector Red</t>
  </si>
  <si>
    <t>Previous</t>
  </si>
  <si>
    <t>5/5/5/5</t>
  </si>
  <si>
    <t>Copy data below and paste to relevant sheet, when pasting, right click and use 'Paste special' &gt; 'Values only' or Ctrl+Shift+V</t>
  </si>
  <si>
    <t>Offset sky</t>
  </si>
  <si>
    <t>Normal/Medium</t>
  </si>
  <si>
    <t>If statements</t>
  </si>
  <si>
    <t>60E</t>
  </si>
  <si>
    <t>AA Blue</t>
  </si>
  <si>
    <t>AA Red</t>
  </si>
  <si>
    <t>Spec Blue</t>
  </si>
  <si>
    <t>Spec Red</t>
  </si>
  <si>
    <t>Morning Twilights</t>
  </si>
  <si>
    <t>Suggested Expoure times</t>
  </si>
  <si>
    <t>150/150/120/80</t>
  </si>
  <si>
    <t>29/05/2024</t>
  </si>
  <si>
    <t>Some cloud patches in first half, but thickened in the second half.  Smoke haze from controlled burnoffs also present throughout night.</t>
  </si>
  <si>
    <t>Tom Woodrow (L), Jesse van de Sande, Oguzhan Cakir</t>
  </si>
  <si>
    <t>AAOmega Focus Values: Blue: Focus=169.4, Spectral=2866.1, Spatial=2264.6, Red: Focus=560.7, Spectral=2372.2, Spatial=1329.8, Spector Blue=2843,  Spector Red=2380</t>
  </si>
  <si>
    <t>Telescope  Focus = 39.1</t>
  </si>
  <si>
    <t>No twilights due haze/cloud</t>
  </si>
  <si>
    <t>G15_Tile_261_SNAFU</t>
  </si>
  <si>
    <t>Fibre Flat</t>
  </si>
  <si>
    <t>60/60/50/25</t>
  </si>
  <si>
    <t>TLM check OK</t>
  </si>
  <si>
    <t>Arc</t>
  </si>
  <si>
    <t>80/80/80/20</t>
  </si>
  <si>
    <t>Acquisition</t>
  </si>
  <si>
    <t>Object</t>
  </si>
  <si>
    <t>45.2(1.42)</t>
  </si>
  <si>
    <t>G1-G6</t>
  </si>
  <si>
    <t>2.0"</t>
  </si>
  <si>
    <t>Dither A</t>
  </si>
  <si>
    <t>42.4(1.35)</t>
  </si>
  <si>
    <t>Dither B</t>
  </si>
  <si>
    <t>38.1(1.27)</t>
  </si>
  <si>
    <t>Dither C</t>
  </si>
  <si>
    <t>35.1(1.27)</t>
  </si>
  <si>
    <t>Dither D</t>
  </si>
  <si>
    <t>TLM check ok</t>
  </si>
  <si>
    <t>Standard star HR4963, bundle I Spector, Acquisition</t>
  </si>
  <si>
    <t>3/3/3/3</t>
  </si>
  <si>
    <t>Standard star HR4963, bundle I Spector</t>
  </si>
  <si>
    <t>2W</t>
  </si>
  <si>
    <t>2S</t>
  </si>
  <si>
    <t>Standard star HR4963, bundle G AAOmega, Acquisition</t>
  </si>
  <si>
    <t>Standard star HR4963, bundle G AAOmega</t>
  </si>
  <si>
    <t>1.5N</t>
  </si>
  <si>
    <t>2.5S</t>
  </si>
  <si>
    <t>1.5W</t>
  </si>
  <si>
    <t>2.5"</t>
  </si>
  <si>
    <t>Dither E</t>
  </si>
  <si>
    <t>Dither F</t>
  </si>
  <si>
    <t>Dither G</t>
  </si>
  <si>
    <t>TLM check ok.</t>
  </si>
  <si>
    <r>
      <rPr>
        <rFont val="Arial"/>
        <color rgb="FFFF0000"/>
      </rPr>
      <t>Disabled</t>
    </r>
    <r>
      <rPr>
        <rFont val="Arial"/>
        <color theme="1"/>
      </rPr>
      <t>, not on field, all guide stars not present.  Did spiral search and found correct ones.</t>
    </r>
  </si>
  <si>
    <t>32.6(1.19)</t>
  </si>
  <si>
    <t>2.3"</t>
  </si>
  <si>
    <t>28.1(1.14)</t>
  </si>
  <si>
    <t>26.2(1.11)</t>
  </si>
  <si>
    <r>
      <rPr>
        <rFont val="Arial"/>
        <color theme="1"/>
      </rPr>
      <t xml:space="preserve">Dither D,   </t>
    </r>
    <r>
      <rPr>
        <rFont val="Arial"/>
        <color rgb="FFFF0000"/>
      </rPr>
      <t>aborted due cloud.</t>
    </r>
  </si>
  <si>
    <t>One lamp is CuNe, on other arcs CuHe ?</t>
  </si>
  <si>
    <t>Due to high humidity (&gt;85%), we closed the dome.</t>
  </si>
  <si>
    <t>No hope for twilight flats (fog + clouds)</t>
  </si>
  <si>
    <t>30-33</t>
  </si>
  <si>
    <t>Dark</t>
  </si>
  <si>
    <t>30/05/2024</t>
  </si>
  <si>
    <t xml:space="preserve">Cloudy </t>
  </si>
  <si>
    <t>Tom Woodrow, Jesse van de Sande, Oguzhan Cakir</t>
  </si>
  <si>
    <t>AAOmega Focus Values: Blue: Focus=165, Spectral=2839, Spatial=2234, Red: Focus=560, Spectral=2332, Spatial=1391, Spector Blue=2846,  Spector Red=2378</t>
  </si>
  <si>
    <t>1-63</t>
  </si>
  <si>
    <t>Bias</t>
  </si>
  <si>
    <t>Solid cloud cover, no twilights</t>
  </si>
  <si>
    <t>64-82</t>
  </si>
  <si>
    <r>
      <rPr>
        <rFont val="Arial"/>
        <color theme="1"/>
      </rPr>
      <t xml:space="preserve">exposure 69 </t>
    </r>
    <r>
      <rPr>
        <rFont val="Arial"/>
        <color rgb="FFFF0000"/>
      </rPr>
      <t xml:space="preserve">disabled </t>
    </r>
    <r>
      <rPr>
        <rFont val="Arial"/>
        <color theme="1"/>
      </rPr>
      <t>due spector crash</t>
    </r>
  </si>
  <si>
    <t>Cloud all night, no twilights.</t>
  </si>
  <si>
    <t>31/05/2024</t>
  </si>
  <si>
    <t>Rain</t>
  </si>
  <si>
    <t>Raining,cold,miserable</t>
  </si>
  <si>
    <t>Normal/Normal</t>
  </si>
  <si>
    <r>
      <rPr>
        <rFont val="Arial"/>
        <color rgb="FFFF0000"/>
      </rPr>
      <t>disabled</t>
    </r>
    <r>
      <rPr>
        <rFont val="Arial"/>
        <color theme="1"/>
      </rPr>
      <t>, lights on, slides up</t>
    </r>
  </si>
  <si>
    <t>Defocussed flat</t>
  </si>
  <si>
    <t>40/40/40/25</t>
  </si>
  <si>
    <r>
      <rPr>
        <rFont val="Arial"/>
        <color rgb="FFFF0000"/>
      </rPr>
      <t>disabled</t>
    </r>
    <r>
      <rPr>
        <rFont val="Arial"/>
        <color theme="1"/>
      </rPr>
      <t>, selected wrong lamp</t>
    </r>
  </si>
  <si>
    <t>AAOmega blue=12k, red=40k, Spec blue=14 k, red=46k</t>
  </si>
  <si>
    <t>18-32</t>
  </si>
  <si>
    <t>38/38/38/18</t>
  </si>
  <si>
    <t>AAOmega blue=11k, red=39k, Spec blue=13k, red=34k</t>
  </si>
  <si>
    <t>33-47</t>
  </si>
  <si>
    <t>35/35/35/15</t>
  </si>
  <si>
    <t>48-64</t>
  </si>
  <si>
    <t>Still raining!</t>
  </si>
  <si>
    <t>Cloud, rain</t>
  </si>
  <si>
    <t xml:space="preserve"> </t>
  </si>
  <si>
    <t>AAOmega Focus Values: Blue: Focus=174, Spectral=2870, Spatial=2080, Red: Focus=566, Spectral=2303, Spatial=1271, Spector Blue=2844,  Spector Red=2383</t>
  </si>
  <si>
    <t>Telescope Focus = 39.0</t>
  </si>
  <si>
    <t>Plugging/Focussing delayed due telescope mirror air pressure error, could not move telescope.</t>
  </si>
  <si>
    <t>Delay meant no twilights.  Examined AAOmega red ccd for possible frosting.  Probably ok but will be pumped down tomorrow.</t>
  </si>
  <si>
    <r>
      <rPr>
        <rFont val="Arial"/>
        <color theme="1"/>
      </rPr>
      <t xml:space="preserve">TLM check ok., </t>
    </r>
    <r>
      <rPr>
        <rFont val="Arial"/>
        <color rgb="FFFF0000"/>
      </rPr>
      <t xml:space="preserve">disabled </t>
    </r>
    <r>
      <rPr>
        <rFont val="Arial"/>
        <color theme="1"/>
      </rPr>
      <t>due dome open and still twilight.</t>
    </r>
  </si>
  <si>
    <t>Seeing around 4-5" , doing SNAFU</t>
  </si>
  <si>
    <t>SNAFU complete</t>
  </si>
  <si>
    <t>4.0"</t>
  </si>
  <si>
    <r>
      <rPr>
        <rFont val="Arial"/>
        <color theme="1"/>
      </rPr>
      <t xml:space="preserve">Standard star HR4963, bundle N Spector, Acquisition, on edge </t>
    </r>
    <r>
      <rPr>
        <rFont val="Arial"/>
        <color rgb="FFFF0000"/>
      </rPr>
      <t>disabled</t>
    </r>
  </si>
  <si>
    <t>3N</t>
  </si>
  <si>
    <r>
      <rPr>
        <rFont val="Arial"/>
        <color theme="1"/>
      </rPr>
      <t xml:space="preserve">Standard star HR4963, bundle N Spector, on edge still, </t>
    </r>
    <r>
      <rPr>
        <rFont val="Arial"/>
        <color rgb="FFFF0000"/>
      </rPr>
      <t>disabled</t>
    </r>
  </si>
  <si>
    <t>4N</t>
  </si>
  <si>
    <t>Standard star HR4963, bundle N Spector</t>
  </si>
  <si>
    <t>2N</t>
  </si>
  <si>
    <t>Standard star HR4963, bundle C AAOmega, Acquisition, in bundle</t>
  </si>
  <si>
    <t>Standard star HR4963, bundle C AAOmega</t>
  </si>
  <si>
    <t>2E</t>
  </si>
  <si>
    <t>rotation to 1030</t>
  </si>
  <si>
    <t>44.4(1.40)</t>
  </si>
  <si>
    <t>Dither A - aborted due to clouds/rain</t>
  </si>
  <si>
    <t>still cloud, rain in area</t>
  </si>
  <si>
    <t>raining</t>
  </si>
  <si>
    <t>Brief clear patch but dome too wet to open</t>
  </si>
  <si>
    <t>cloudy again, no twilights</t>
  </si>
  <si>
    <t>Rain, cloud initially,  clearing after 2AM.</t>
  </si>
  <si>
    <t>AAOmega Focus Values: Blue: Focus=166, Spectral=2860, Spatial=1225, Red: Focus=557, Spectral=2326, Spatial=1225, Spector Blue=2844,  Spector Red=2379</t>
  </si>
  <si>
    <r>
      <rPr>
        <rFont val="Arial"/>
        <color rgb="FFFF0000"/>
      </rPr>
      <t>disabled</t>
    </r>
    <r>
      <rPr>
        <rFont val="Arial"/>
        <color theme="1"/>
      </rPr>
      <t>, AAOmega focus run</t>
    </r>
  </si>
  <si>
    <t>at zenith</t>
  </si>
  <si>
    <r>
      <rPr>
        <rFont val="Arial"/>
        <color theme="1"/>
      </rPr>
      <t xml:space="preserve">TLM failure, mispositioned sky fibre after demo for ASTRO 3D video! corrected, </t>
    </r>
    <r>
      <rPr>
        <rFont val="Arial"/>
        <color rgb="FFFF0000"/>
      </rPr>
      <t>disabled</t>
    </r>
  </si>
  <si>
    <t>Hole in clouds coming up!</t>
  </si>
  <si>
    <t>49.5(1.54)</t>
  </si>
  <si>
    <t>3.5"</t>
  </si>
  <si>
    <t>46.7(1.45)</t>
  </si>
  <si>
    <t>40.5(1.31)</t>
  </si>
  <si>
    <t>3.5-4.5"</t>
  </si>
  <si>
    <t>Dither B, patches of thicker cloud.</t>
  </si>
  <si>
    <t xml:space="preserve"> Pausing dither script due cloud</t>
  </si>
  <si>
    <r>
      <rPr>
        <rFont val="Arial"/>
        <color theme="1"/>
      </rPr>
      <t xml:space="preserve">Test for summed imager guider, </t>
    </r>
    <r>
      <rPr>
        <rFont val="Arial"/>
        <color rgb="FFFF0000"/>
      </rPr>
      <t>disabled</t>
    </r>
  </si>
  <si>
    <t>35.0(1.22)</t>
  </si>
  <si>
    <t>3-4"</t>
  </si>
  <si>
    <t>32.0(1.18)</t>
  </si>
  <si>
    <t>3-4.5"</t>
  </si>
  <si>
    <t>at field position</t>
  </si>
  <si>
    <t>30.9(1.17)</t>
  </si>
  <si>
    <t>dither F aborted due thick cloud</t>
  </si>
  <si>
    <t xml:space="preserve">  dome closed due to humidity</t>
  </si>
  <si>
    <t>At zenith</t>
  </si>
  <si>
    <t>waiting for break in clouds</t>
  </si>
  <si>
    <r>
      <rPr>
        <rFont val="Arial"/>
        <color theme="1"/>
      </rPr>
      <t xml:space="preserve">Too cloudy, </t>
    </r>
    <r>
      <rPr>
        <rFont val="Arial"/>
        <color rgb="FFFF0000"/>
      </rPr>
      <t>disabled</t>
    </r>
  </si>
  <si>
    <t>26.5(1.12)</t>
  </si>
  <si>
    <t>~3"</t>
  </si>
  <si>
    <t>25.3(1.11)</t>
  </si>
  <si>
    <t>2.5-3"</t>
  </si>
  <si>
    <t>25.4(1.11)</t>
  </si>
  <si>
    <t>3"</t>
  </si>
  <si>
    <t>30/30/30/30</t>
  </si>
  <si>
    <t>Standard star G93-48, bundle K Spector, Acquisition</t>
  </si>
  <si>
    <t>60/60/60/60</t>
  </si>
  <si>
    <t>Standard star G93-48, bundle K Spector</t>
  </si>
  <si>
    <t>1.5E</t>
  </si>
  <si>
    <t>Standard star G93-48, bundle D AAOmega, Acquisition</t>
  </si>
  <si>
    <t>120/120/120/120</t>
  </si>
  <si>
    <t>Standard star G93-48, bundle D AOmega</t>
  </si>
  <si>
    <t>Standard star G93-48, bundle D AAOmega</t>
  </si>
  <si>
    <t>Standard star G93-48, bundle E AAOmega, Acquisition</t>
  </si>
  <si>
    <r>
      <rPr>
        <rFont val="Arial"/>
        <color theme="1"/>
      </rPr>
      <t>at the edge of the bundle,</t>
    </r>
    <r>
      <rPr>
        <rFont val="Arial"/>
        <color rgb="FFFF0000"/>
      </rPr>
      <t>disabled</t>
    </r>
  </si>
  <si>
    <t>4S</t>
  </si>
  <si>
    <t>Standard star G93-48, bundle E AOmega</t>
  </si>
  <si>
    <t>3S</t>
  </si>
  <si>
    <t>Standard star G93-48, bundle E AAOmega</t>
  </si>
  <si>
    <t xml:space="preserve">1S </t>
  </si>
  <si>
    <t>3W</t>
  </si>
  <si>
    <r>
      <rPr>
        <rFont val="Arial"/>
        <strike/>
        <color theme="1"/>
      </rPr>
      <t xml:space="preserve">Standard star G93-48, bundle T Spector, Acquisition </t>
    </r>
    <r>
      <rPr>
        <rFont val="Arial"/>
        <b/>
        <strike val="0"/>
        <color rgb="FFFF0000"/>
        <sz val="12.0"/>
      </rPr>
      <t>disabled</t>
    </r>
  </si>
  <si>
    <t>could not find it</t>
  </si>
  <si>
    <t>AAOmega blue=43k red=41k Spec blue=44.4k red=49.5k</t>
  </si>
  <si>
    <t>53/53/42/20</t>
  </si>
  <si>
    <t>AAOmega blue=37k red=33k Spec blue=38k red=30k</t>
  </si>
  <si>
    <t>24/24/17/10</t>
  </si>
  <si>
    <t>AAOmega blue=30k red=27k Spec blue=29k red=27k</t>
  </si>
  <si>
    <t>12/12/9/5</t>
  </si>
  <si>
    <t>AAOmega blue=24k red=20k Spec blue=24k red=21k</t>
  </si>
  <si>
    <t>7/7/5/3</t>
  </si>
  <si>
    <t>AAOmega blue=21k red=16k Spec blue=20k red=18k</t>
  </si>
  <si>
    <t>4/4/3/2</t>
  </si>
  <si>
    <t>AAOmega blue=16k red=12k Spec blue=18k red=15k</t>
  </si>
  <si>
    <t>may disable this one? ~30 seconds after sunrise</t>
  </si>
  <si>
    <t>Clear initally</t>
  </si>
  <si>
    <t>AAOmega Focus Values: Blue: Focus=161, Spectral=2855, Spatial=2095, Red: Focus=550, Spectral=2306, Spatial=1270, Spector Blue=2842,  Spector Red=2380</t>
  </si>
  <si>
    <t>Telescope Focus = 39.1</t>
  </si>
  <si>
    <t>AAOmega blue=16k red=9k Spec blue=21k red=23k</t>
  </si>
  <si>
    <t>13/13/12/12</t>
  </si>
  <si>
    <t>AAOmega blue=28k red=17k Spec blue=36k red=40k</t>
  </si>
  <si>
    <t>28/28/20/20</t>
  </si>
  <si>
    <t>AAOmega blue=35k red=21k Spec blue=36k red=39k</t>
  </si>
  <si>
    <t>60/60/34/34</t>
  </si>
  <si>
    <t>cloud affected</t>
  </si>
  <si>
    <t>AAOmega blue=40k red=23k Spec blue=34k red=34k</t>
  </si>
  <si>
    <t>120/120/68/68</t>
  </si>
  <si>
    <t>AAOmega blue=42k red=26k Spec blue=36k red=40k</t>
  </si>
  <si>
    <r>
      <rPr>
        <rFont val="Arial"/>
        <color theme="1"/>
      </rPr>
      <t xml:space="preserve">Spector readout speed on fast. </t>
    </r>
    <r>
      <rPr>
        <rFont val="Arial"/>
        <color rgb="FFFF0000"/>
      </rPr>
      <t>disabled</t>
    </r>
  </si>
  <si>
    <t>52.5(1.64)</t>
  </si>
  <si>
    <t>4.0 -4.5"</t>
  </si>
  <si>
    <t>wait for seeing and air mass to improve, doing standards</t>
  </si>
  <si>
    <t>4"</t>
  </si>
  <si>
    <t>Standard star HR4963, bundle B AAOmega, Acquisition</t>
  </si>
  <si>
    <t>Counts are 3.5-4k for 30s</t>
  </si>
  <si>
    <t>Standard star HR4963, bundle B AAOmega</t>
  </si>
  <si>
    <t>Counts are 4-5k for 30s</t>
  </si>
  <si>
    <r>
      <rPr>
        <rFont val="Arial"/>
        <strike/>
        <color rgb="FF000000"/>
        <sz val="10.0"/>
      </rPr>
      <t>Standard star HR4963, bundle S Spector, Acquisition</t>
    </r>
    <r>
      <rPr>
        <rFont val="Arial"/>
        <color rgb="FF000000"/>
        <sz val="10.0"/>
      </rPr>
      <t xml:space="preserve">  - </t>
    </r>
    <r>
      <rPr>
        <rFont val="Arial"/>
        <b/>
        <color rgb="FFFF0000"/>
        <sz val="10.0"/>
      </rPr>
      <t>disabled</t>
    </r>
  </si>
  <si>
    <t>Counts are 4.5k for Blue, 8k for Red</t>
  </si>
  <si>
    <t>bundle covers half of the star</t>
  </si>
  <si>
    <t>Standard star HR4963, bundle S Spector</t>
  </si>
  <si>
    <t>1.5S</t>
  </si>
  <si>
    <t>Counts are 5.3K for Blue, 8.6k for Red</t>
  </si>
  <si>
    <t>43.2(1.37)</t>
  </si>
  <si>
    <t>Dither A, doing all dithers again as conditions were very poor for this field last night</t>
  </si>
  <si>
    <t>39.5(1.30)</t>
  </si>
  <si>
    <t>Dither F, change of plan, cloud moving in so doing missing dithers.</t>
  </si>
  <si>
    <t>35.3(1.22)</t>
  </si>
  <si>
    <t>31.7(1.18)</t>
  </si>
  <si>
    <t>31.0(1.17)</t>
  </si>
  <si>
    <t>32.9(1.19)</t>
  </si>
  <si>
    <t>2.7"</t>
  </si>
  <si>
    <t>34.9(1.22)</t>
  </si>
  <si>
    <r>
      <rPr>
        <rFont val="Arial"/>
        <color theme="1"/>
      </rPr>
      <t xml:space="preserve">Test for summed imaged guider, </t>
    </r>
    <r>
      <rPr>
        <rFont val="Arial"/>
        <color rgb="FFFF0000"/>
      </rPr>
      <t>disabled</t>
    </r>
  </si>
  <si>
    <r>
      <rPr>
        <rFont val="Arial"/>
        <color theme="1"/>
      </rPr>
      <t xml:space="preserve">Test for summed imaged guider, </t>
    </r>
    <r>
      <rPr>
        <rFont val="Arial"/>
        <color rgb="FFFF0000"/>
      </rPr>
      <t>disabled</t>
    </r>
  </si>
  <si>
    <t>TLM failure, sky fibre not quite at 0</t>
  </si>
  <si>
    <t>32.3(1.18)</t>
  </si>
  <si>
    <t>Dither A, through high cloud</t>
  </si>
  <si>
    <t>28.8(1.14)</t>
  </si>
  <si>
    <t>3.0-4.0"</t>
  </si>
  <si>
    <t>Dither B, through high cloud</t>
  </si>
  <si>
    <t>26.8(1.12)</t>
  </si>
  <si>
    <t>~2.5"</t>
  </si>
  <si>
    <t>Dither C, through high cloud</t>
  </si>
  <si>
    <t>2.5-4"</t>
  </si>
  <si>
    <t>Dither D, through thicker cloud</t>
  </si>
  <si>
    <t>3.5 - 5.0"</t>
  </si>
  <si>
    <t>Dither E, through thicker cloud</t>
  </si>
  <si>
    <t>26.4(1.12)</t>
  </si>
  <si>
    <t>3-6"</t>
  </si>
  <si>
    <t>Dither F, the last 5 mins heavily affected by thicker clouds</t>
  </si>
  <si>
    <t>28.7(1.14)</t>
  </si>
  <si>
    <r>
      <rPr>
        <rFont val="Arial"/>
        <color rgb="FFFF0000"/>
      </rPr>
      <t>Dither G, aborted</t>
    </r>
    <r>
      <rPr>
        <rFont val="Arial"/>
        <color theme="1"/>
      </rPr>
      <t xml:space="preserve"> due to clouds</t>
    </r>
  </si>
  <si>
    <t>42-46</t>
  </si>
  <si>
    <t>Cloudy</t>
  </si>
  <si>
    <t>AAOmega Focus Values: Blue: Focus=167, Spectral=2826, Spatial=2159, Red: Focus=562, Spectral=2315, Spatial=1229, Spector Blue=2834,  Spector Red=2375</t>
  </si>
  <si>
    <t>solid cloud</t>
  </si>
  <si>
    <t>A3667_037</t>
  </si>
  <si>
    <r>
      <rPr>
        <rFont val="Arial"/>
        <color rgb="FFFF0000"/>
      </rPr>
      <t>disabled</t>
    </r>
    <r>
      <rPr>
        <rFont val="Arial"/>
        <color theme="1"/>
      </rPr>
      <t>, mirror cover closed</t>
    </r>
  </si>
  <si>
    <t>waiting for break in clouds.</t>
  </si>
  <si>
    <t>clouds are breaking! A hope? stay tune!</t>
  </si>
  <si>
    <t>for telescope focus, I used the last night's value
I hope it works well.</t>
  </si>
  <si>
    <t>Rotation was set to 1030 as we used last night.</t>
  </si>
  <si>
    <t>28.4(1.14)</t>
  </si>
  <si>
    <t>2.8"</t>
  </si>
  <si>
    <t>cloud are passing over</t>
  </si>
  <si>
    <t>29.6(1.15)</t>
  </si>
  <si>
    <t>2.5-3.5"</t>
  </si>
  <si>
    <t>cloud passage at the beginning, then cleared up</t>
  </si>
  <si>
    <t>there was no GS bundle at the centre. So tried to put the star GS6 (at the edge). Could not acquire the star, spiral search and found it (12E, 11 S)</t>
  </si>
  <si>
    <r>
      <rPr>
        <rFont val="Arial"/>
        <strike/>
        <color theme="1"/>
      </rPr>
      <t xml:space="preserve">Standard star G93-48, bundle T Spector, Acquisition </t>
    </r>
    <r>
      <rPr>
        <rFont val="Arial"/>
        <b/>
        <strike val="0"/>
        <color rgb="FFFF0000"/>
      </rPr>
      <t>- disabled</t>
    </r>
  </si>
  <si>
    <t xml:space="preserve">could not acquire </t>
  </si>
  <si>
    <r>
      <rPr>
        <rFont val="Arial"/>
        <strike/>
        <color theme="1"/>
      </rPr>
      <t>Standard star G93-48, bundle J Spector, Acquisition</t>
    </r>
    <r>
      <rPr>
        <rFont val="Arial"/>
        <b/>
        <strike val="0"/>
        <color rgb="FFFF0000"/>
      </rPr>
      <t>- disabled</t>
    </r>
  </si>
  <si>
    <t>then clouds arrived, no twilights</t>
  </si>
  <si>
    <t>Cloudy, raining (tacos)</t>
  </si>
  <si>
    <t>Caro, Madusha, Gabby</t>
  </si>
  <si>
    <t>AAOmega Focus Values: Blue: Focus=170.7, Spectral=2825.3, Spatial=2153.5, Red: Focus=565.4, Spectral=2349.3, Spatial=1242.1, Spector Blue=2829.08,  Spector Red=2374.04</t>
  </si>
  <si>
    <t>Telescope Focus = 39.5</t>
  </si>
  <si>
    <t>Cloudy, no twilight flats</t>
  </si>
  <si>
    <t>At zenith, no tlm faliures</t>
  </si>
  <si>
    <t>Biases</t>
  </si>
  <si>
    <t>13-17</t>
  </si>
  <si>
    <t>Darks</t>
  </si>
  <si>
    <t>A3667_T37</t>
  </si>
  <si>
    <t xml:space="preserve">Fiber Flat </t>
  </si>
  <si>
    <t>At zenith (mirror covered closed)</t>
  </si>
  <si>
    <t>disable</t>
  </si>
  <si>
    <t>Standard star G93-48, bundle A AAOmega, Acquisition</t>
  </si>
  <si>
    <t>It was a sucker whole :(</t>
  </si>
  <si>
    <t>21 52 25.33  +02 23 24.3</t>
  </si>
  <si>
    <t>Clouds and rain</t>
  </si>
  <si>
    <t>Madusha, Caro, Gabby</t>
  </si>
  <si>
    <t>AAOmega Focus Values: Blue: Focus=172.7, Spectral=2839.2, Spatial=2148.4, Red: Focus=566.6, Spectral=2306.7, Spatial=1221.8, Spector Blue=2824.98,  Spector Red=2374.01</t>
  </si>
  <si>
    <t>No TLM faliures</t>
  </si>
  <si>
    <t>Cloudy, no twilight flat</t>
  </si>
  <si>
    <t>13-22</t>
  </si>
  <si>
    <t>23-24</t>
  </si>
  <si>
    <t>High humidity, dome closed</t>
  </si>
  <si>
    <t>Standard LTT6248, Acquisition in AAOmega bundle B</t>
  </si>
  <si>
    <t>Standard LTT6248, AAOmega bundle B</t>
  </si>
  <si>
    <t>Thick clouds, no signal, disabled</t>
  </si>
  <si>
    <t>3E</t>
  </si>
  <si>
    <t>Standard LTT6248, Spector bundle M</t>
  </si>
  <si>
    <t>abs</t>
  </si>
  <si>
    <t>rel</t>
  </si>
  <si>
    <t>Ha! Got it!</t>
  </si>
  <si>
    <t>Cleared up, fingers crossed it stays clear!</t>
  </si>
  <si>
    <t>300/300/300/300</t>
  </si>
  <si>
    <t>35.8 (1.23)</t>
  </si>
  <si>
    <t>36.7 (1.25)</t>
  </si>
  <si>
    <t>37.8 (1.27)</t>
  </si>
  <si>
    <t>2"</t>
  </si>
  <si>
    <t>42.9(1.36)</t>
  </si>
  <si>
    <t>48.06 (1.49)</t>
  </si>
  <si>
    <t>30.2 (1.16)</t>
  </si>
  <si>
    <t>29.0 (1.14)</t>
  </si>
  <si>
    <t>Lost guiding due to clouds a number of times. This needs to be repeated, so adding to the disabled list</t>
  </si>
  <si>
    <t>Humidity high and rising, closing dome</t>
  </si>
  <si>
    <t>Rainy and cloudy</t>
  </si>
  <si>
    <t>Madusha, Caro,  and Gabby</t>
  </si>
  <si>
    <t>AAOmega Focus Values: Blue: Focus=172.7, Spectral=2839.2, Spatial=2148.4, Red: Focus=566.6, Spectral=2306.7, Spatial=1221.8, Spector Blue=2824.09,  Spector Red=2373.02</t>
  </si>
  <si>
    <t>Dome flat tests at different positions while waiting</t>
  </si>
  <si>
    <t>Zenith</t>
  </si>
  <si>
    <t>10 deg., North</t>
  </si>
  <si>
    <t>30 deg., North</t>
  </si>
  <si>
    <t>50 deg., North</t>
  </si>
  <si>
    <t>10 deg., West</t>
  </si>
  <si>
    <t>30 deg., West</t>
  </si>
  <si>
    <t>50 deg., West</t>
  </si>
  <si>
    <t>10 deg., South</t>
  </si>
  <si>
    <t>30 deg., South</t>
  </si>
  <si>
    <t>50 deg., South</t>
  </si>
  <si>
    <t>10 deg., East</t>
  </si>
  <si>
    <t>30 deg., East</t>
  </si>
  <si>
    <t>50 deg., East</t>
  </si>
  <si>
    <t>Madusha, Gabby, Caro</t>
  </si>
  <si>
    <t>AAOmega Focus Values: Blue: Focus=172.7, Spectral=2839.2, Spatial=2148.4, Red: Focus=566.6, Spectral=2306.7, Spatial=1221.8, Spector Blue=2824.06,  Spector Red=2373.99</t>
  </si>
  <si>
    <t>Ready for sky flats :)</t>
  </si>
  <si>
    <t xml:space="preserve">oh...well </t>
  </si>
  <si>
    <t>Clear at sunset, some humidity issues after sunset until about midnight</t>
  </si>
  <si>
    <t>AAOmega Focus Values: Blue: Focus= 172.7, Spectral=2839.2, Spatial=2148.4, Red: Focus=565.5, Spectral=2303.4, Spatial=1218.8, Spector Blue=2825.1,  Spector Red= 2373.99</t>
  </si>
  <si>
    <t>Telescope Focus = 39.45</t>
  </si>
  <si>
    <t>TLM check okay</t>
  </si>
  <si>
    <t>Ready for sky flats!!</t>
  </si>
  <si>
    <t>AAOmega blue=15k red=15k Spec blue=20k red=40k</t>
  </si>
  <si>
    <t>12/12/12/9</t>
  </si>
  <si>
    <t>AAOmega blue=25k red=30k Spec blue=35k red=50k</t>
  </si>
  <si>
    <t>24/24/24/12</t>
  </si>
  <si>
    <t>AAOmega blue=30k red=40k Spec blue=40k red=55k</t>
  </si>
  <si>
    <t>40/40/40/12</t>
  </si>
  <si>
    <t>AAOmega blue=32k red=40k Spec blue=45k red=35k</t>
  </si>
  <si>
    <t>65/65/50/20</t>
  </si>
  <si>
    <t>AAOmega blue=28k red=35k Spec blue=30k red=31k</t>
  </si>
  <si>
    <t>120/120/100/50</t>
  </si>
  <si>
    <t>AAOmega blue=23k red=30k Spec blue=26k red=35k</t>
  </si>
  <si>
    <t>240/240/240/100</t>
  </si>
  <si>
    <t>AAOmega blue=15k red=15k Spec blue=18k red=23k</t>
  </si>
  <si>
    <t>Rising humidity</t>
  </si>
  <si>
    <t>Standard LTT3864, Acquisition in AAOmega bundle B</t>
  </si>
  <si>
    <t>Standard LTT3864, in AAOmega bundle B</t>
  </si>
  <si>
    <t>low counts, clouds..., disabled</t>
  </si>
  <si>
    <t>12.8 (1.03)</t>
  </si>
  <si>
    <t>Standard LTT3864, acquisition in Spector bundle M</t>
  </si>
  <si>
    <t>Standard LTT3864, Spector bundle M</t>
  </si>
  <si>
    <t>Closing dome, humidity is high and dome is now wet. I must'a jinxed it!</t>
  </si>
  <si>
    <t>And we are opening! All systems GO!</t>
  </si>
  <si>
    <t>6.5"</t>
  </si>
  <si>
    <t>Seeing is pretty bad, will start with standard.... actually not seeing, the telescope is oscillating a lot!</t>
  </si>
  <si>
    <t>20.5 (1.07)</t>
  </si>
  <si>
    <t>4.5"</t>
  </si>
  <si>
    <t>Trying Standard star LTT7987 acquisition in AAOmega bundle A. If issues in reduction, probably will be due to the wobble, but wobble issue seems better in the East.</t>
  </si>
  <si>
    <t>Standard star LTT7987 in AAOmega bundle A.</t>
  </si>
  <si>
    <t>Acquisition standard star LTT7987 in Spector bundle Q.</t>
  </si>
  <si>
    <t>Standard star LTT7987 in Spector bundle Q. Not centered. Disabled</t>
  </si>
  <si>
    <t>Standard star LTT7987 in Spector bundle Q.</t>
  </si>
  <si>
    <t>Standard star LTT7987 in Spector bundle Q. Wobble getting progressively worse. The quick look tool has an elongated star. Disabling.</t>
  </si>
  <si>
    <t>Standard star LTT7987 in Spector bundle Q. Wobble still bad... Will disable this one also.</t>
  </si>
  <si>
    <t>Humidity high again. Closing up. Anyway there is no good data to be taken (twilights maybe if humidity and clouds allow later).</t>
  </si>
  <si>
    <t>More tim tams must be consumed!</t>
  </si>
  <si>
    <t>Clouds rolling in around 5am. No hope even of twilights.</t>
  </si>
  <si>
    <t>Mostly clear, patches of clouds</t>
  </si>
  <si>
    <t>AAOmega Focus Values: Blue: Focus=173.4, Spectral=2857.4, Spatial=2137, Red: Focus=568.2, Spectral=2300.2, Spatial=1253.2, Spector Blue=2825.07,  Spector Red=2375</t>
  </si>
  <si>
    <t>Telescope Focus = 39.4</t>
  </si>
  <si>
    <t>Focus</t>
  </si>
  <si>
    <t>Normal/Fast</t>
  </si>
  <si>
    <t xml:space="preserve">Accidently didn't do dummy for focus AAOmega, disabled. </t>
  </si>
  <si>
    <t>Offset Sky</t>
  </si>
  <si>
    <t>AAOmega blue=18k red=17k Spec blue=23k red=40k</t>
  </si>
  <si>
    <t>Some whispy clouds, but heck, we want flats!! Gimme aaaaall the flats!</t>
  </si>
  <si>
    <t>12/12/12/5</t>
  </si>
  <si>
    <t>AAOmega blue=30k red=30k Spec blue=38k red=30k</t>
  </si>
  <si>
    <t>too many clouds... disabling.</t>
  </si>
  <si>
    <t>20/20/15/13</t>
  </si>
  <si>
    <t>AAOmega blue= k, red= k, Spec blue= k, red= k</t>
  </si>
  <si>
    <t>disabled</t>
  </si>
  <si>
    <t>6.8 (1.01)</t>
  </si>
  <si>
    <t>2.2"</t>
  </si>
  <si>
    <t>Acquisition Standard star LTT3864 into Spector bundle J</t>
  </si>
  <si>
    <t>Standard star LTT3864 in Spector bundle J</t>
  </si>
  <si>
    <t>1N</t>
  </si>
  <si>
    <t>1E</t>
  </si>
  <si>
    <t>Acquisition Standard star LTT3864 into AAOmega bundle F</t>
  </si>
  <si>
    <t>Missed it.</t>
  </si>
  <si>
    <t>Acquisition Standard star LTT3864 into AAOmega bundle B</t>
  </si>
  <si>
    <t>Standard star LTT3864 in AAOmega bundle B</t>
  </si>
  <si>
    <t>20-23</t>
  </si>
  <si>
    <t>2-3"</t>
  </si>
  <si>
    <t>Dither D, E, F, G</t>
  </si>
  <si>
    <t>At least one (tile) bites the dust!</t>
  </si>
  <si>
    <t>Loosing guiding intermittently due to clouds.</t>
  </si>
  <si>
    <t>Dither E, lost guiding for about half the exposure due to clouds. Needs repeating. Disable.</t>
  </si>
  <si>
    <t>32-34</t>
  </si>
  <si>
    <t>Dithers E, F, G</t>
  </si>
  <si>
    <t>Another one bites the dust! Woohoo!</t>
  </si>
  <si>
    <t>25.7 (1.11)</t>
  </si>
  <si>
    <t>Dither A, lost guiding multiple times, disabling.</t>
  </si>
  <si>
    <t>Dither B, lost guiding for most of it, disabling.</t>
  </si>
  <si>
    <t>27.6 (1.13)</t>
  </si>
  <si>
    <t>Possible slight wobble, though not seen on guider. Quick look tool looked ok.</t>
  </si>
  <si>
    <t>Acquisition Standard star LTT9491 in AAOmega bundle A</t>
  </si>
  <si>
    <t>Can't believe I missed!! All guide stars are out in the outskirts and only allowed standards at that RA are pretty faint or much too bright...</t>
  </si>
  <si>
    <t>Acquisition Standard star LTT9491 in AAOmega bundle F</t>
  </si>
  <si>
    <t>Another miss! Too faint maybe?</t>
  </si>
  <si>
    <t>Acquisition Standard star LTT9239 in AAOmega bundle A</t>
  </si>
  <si>
    <t>Sorry, I know this isn't a preferred standard, but there is nothing in the right mag range at that RA.</t>
  </si>
  <si>
    <t>Checking acquisition, was right at the edge of the A bundle!</t>
  </si>
  <si>
    <t>Standard star LTT9239 in AAOmega bundle A</t>
  </si>
  <si>
    <t>Acquisition Standard star LTT9239 in Spector S</t>
  </si>
  <si>
    <t>Standard star LTT9239 in Spector S</t>
  </si>
  <si>
    <t>background may be high...</t>
  </si>
  <si>
    <t>Too many clouds for twilight.</t>
  </si>
  <si>
    <t>Some clouds passing.</t>
  </si>
  <si>
    <t>Madusha, Gabby, Caro (a.k.a the dream team)</t>
  </si>
  <si>
    <t>AAOmega Focus Values: Blue: Focus=175, Spectral=2773, Spatial=2154, Red: Focus=566.8, Spectral=2215.7, Spatial=1207.4, Spector Blue=2823.01,  Spector Red=2372.02</t>
  </si>
  <si>
    <t>G15_148</t>
  </si>
  <si>
    <t>NO TLM faliures</t>
  </si>
  <si>
    <t>Taking skyflats - the overhead is clear, but whispy clouds around in other directions</t>
  </si>
  <si>
    <t>AAOmega blue=15k red=12k Spec blue=18k red=27k</t>
  </si>
  <si>
    <t>13/13/12/7</t>
  </si>
  <si>
    <t>forgot to do the offset</t>
  </si>
  <si>
    <t>AAOmega blue=23k red=20k Spec blue=30k red=27k</t>
  </si>
  <si>
    <t>30/30/20/16</t>
  </si>
  <si>
    <t>AAOmega blue=30k red=30k Spec blue=32k red=40k</t>
  </si>
  <si>
    <t>60/60/35/25</t>
  </si>
  <si>
    <t>AAOmega blue=30k red=25k Spec blue=25k red=30k</t>
  </si>
  <si>
    <t>120/120/60/45</t>
  </si>
  <si>
    <t>AAOmega blue=28k red=25k Spec blue=23k red=25k</t>
  </si>
  <si>
    <t>240/240/120/90</t>
  </si>
  <si>
    <t>AAOmega blue=k red=k Spec blue=k red=k (very likely affected by clouds - disabled)</t>
  </si>
  <si>
    <t>I got a feeling! That tonight's gonna be a good night!</t>
  </si>
  <si>
    <t>Acquisition Standard star LTT3864 into AAOmega bundle H</t>
  </si>
  <si>
    <t>Standard star LTT3864 in AAOmega bundle H (waited a few minutes for the sky to get dark, some clouds about too)</t>
  </si>
  <si>
    <t>Standard star LTT3864 in AAOmega bundle H</t>
  </si>
  <si>
    <t>Acquisition Standard star LTT3864 into Spector bundle T</t>
  </si>
  <si>
    <t>Standard star LTT3864 in Spector bundle T</t>
  </si>
  <si>
    <t>Closed dome briefly due to rain about.</t>
  </si>
  <si>
    <t>41.4 (1.33)</t>
  </si>
  <si>
    <t>39.6 (1.30)</t>
  </si>
  <si>
    <t>2.5"-4"</t>
  </si>
  <si>
    <r>
      <rPr>
        <rFont val="Arial"/>
        <color rgb="FFFF0000"/>
      </rPr>
      <t>Dither B</t>
    </r>
    <r>
      <rPr>
        <rFont val="Arial"/>
        <color theme="1"/>
      </rPr>
      <t xml:space="preserve"> - lost guiding many times, seeing is increasing (Need to repeat - disabled)</t>
    </r>
  </si>
  <si>
    <t>Closed dome due to rain nearby.</t>
  </si>
  <si>
    <t>Dome opening woot woot! Still too thick clouds to guide though...</t>
  </si>
  <si>
    <t>30.4 (1.16)</t>
  </si>
  <si>
    <t>Rain about, closing (- we had to abort the first object frame half-way through)</t>
  </si>
  <si>
    <t>Back on sky, but seeing is around 4.5" (tried focusing the telescope but didn't improve...)</t>
  </si>
  <si>
    <t>33.00 (1.17)</t>
  </si>
  <si>
    <t>5"-3"</t>
  </si>
  <si>
    <t>Dither A - seeing was between 5" and 3.5". It might be good to repeat this frame if there's time</t>
  </si>
  <si>
    <t>33.76(1.20)</t>
  </si>
  <si>
    <t>3"-2.5"</t>
  </si>
  <si>
    <t>At the field position</t>
  </si>
  <si>
    <t>Acquisition Standard star G93-48 to bundle Q (disabled)</t>
  </si>
  <si>
    <t>5E</t>
  </si>
  <si>
    <t>Standard star G93-48 in bundle Q (wrong direction, disabled)</t>
  </si>
  <si>
    <t>5W</t>
  </si>
  <si>
    <t xml:space="preserve">Standard star G93-48 in bundle Q </t>
  </si>
  <si>
    <t>Acquisition Standard star G93-48 to bundle C (disabled)</t>
  </si>
  <si>
    <t>Standard star G93-48 in bundle C</t>
  </si>
  <si>
    <t xml:space="preserve">Sky is getting bright for standard obs. </t>
  </si>
  <si>
    <t>AAOmega blue=43k red=31k Spec blue=50k red=47k</t>
  </si>
  <si>
    <t>56/56/30/20</t>
  </si>
  <si>
    <t>AAOmega blue=40k red=29k Spec blue=29k red=24k</t>
  </si>
  <si>
    <t>25/25/15/11</t>
  </si>
  <si>
    <t>AAOmega blue=30k red=22k Spec blue=26k red=28k</t>
  </si>
  <si>
    <t>13/13/8/6</t>
  </si>
  <si>
    <t>AAOmega blue=25k red=18k Spec blue=23k red=24k</t>
  </si>
  <si>
    <t>7/7/4/3</t>
  </si>
  <si>
    <t>AAOmega blue=21k red=15k Spec blue=18k red=20k</t>
  </si>
  <si>
    <t>4/4/2/2</t>
  </si>
  <si>
    <t>AAOmega blue=18k red=14k Spec blue=15k red=20k</t>
  </si>
  <si>
    <t>So long and thanks for all the fish!</t>
  </si>
  <si>
    <t>Tom Woodrow (L), Scott Croom and Susie Tuntipong</t>
  </si>
  <si>
    <t>AAOmega Focus Values: Blue: Focus=175, Spectral=2773, Spatial=2154, Red: Focus=566.8, Spectral=2215.7, Spatial1207.4=, Spector Blue=2824.04,  Spector Red=2372.05</t>
  </si>
  <si>
    <t>Too cloudy for offset sky...</t>
  </si>
  <si>
    <t>90% cloud cover</t>
  </si>
  <si>
    <t>yep, you guessed it, still cloudy</t>
  </si>
  <si>
    <t>some breaks appearing</t>
  </si>
  <si>
    <t>39.8(1.30)</t>
  </si>
  <si>
    <t>41.3(1.33)</t>
  </si>
  <si>
    <t>46.4 (1.45)</t>
  </si>
  <si>
    <t>4.0-6.0"</t>
  </si>
  <si>
    <t>at field postion</t>
  </si>
  <si>
    <t>28.84(1.14)</t>
  </si>
  <si>
    <t>Dither C, rotation ok</t>
  </si>
  <si>
    <t>25.1(1.10)</t>
  </si>
  <si>
    <t>2.5-3.0"</t>
  </si>
  <si>
    <t>26.6(1.12)</t>
  </si>
  <si>
    <t>2.5-4.0"</t>
  </si>
  <si>
    <t>29.1(1.14)</t>
  </si>
  <si>
    <t>2.5-5.0"</t>
  </si>
  <si>
    <t>3.0-4.5"</t>
  </si>
  <si>
    <t>Acquistion, Standard star LTT9491 in Spector O, on edge, disasbled</t>
  </si>
  <si>
    <t>Standard star LTT9491 in Spector O, in bundle</t>
  </si>
  <si>
    <t>4W</t>
  </si>
  <si>
    <t>Standard star LTT9491 in  Spector O</t>
  </si>
  <si>
    <t>1W</t>
  </si>
  <si>
    <t>Acquisition Standard star LTT9491 in AAOmega D, in bundle</t>
  </si>
  <si>
    <t>Standard star LTT9491 in AAOmega D</t>
  </si>
  <si>
    <t>Standard star LTT9491 in  AAOmega D</t>
  </si>
  <si>
    <t>Twilight too bright for any more standards</t>
  </si>
  <si>
    <t>AAOmega blue=25k red=25k Spec blue=25k red=25k</t>
  </si>
  <si>
    <t>79/79/48/32</t>
  </si>
  <si>
    <t>AAOmega blue=35k red=40k Spec blue=25k red=35k</t>
  </si>
  <si>
    <t>AAOmega blue=25k red=25k Spec blue=30k red=35k</t>
  </si>
  <si>
    <t>14/14/12/8</t>
  </si>
  <si>
    <t>AAOmega blue=20k red=25k Spec blue=30k red=30k</t>
  </si>
  <si>
    <t>AAOmega blue=20k red=20k Spec blue=20k red=20k</t>
  </si>
  <si>
    <t>13/06/2024</t>
  </si>
  <si>
    <t>AAOmega Focus Values: Blue: Focus=175, Spectral=2804.2, Spatial=2145.1, Red: Focus=569.8, Spectral=2171.9, Spatial=1210.1, Spector Blue=2818.12,  Spector Red=2371.36</t>
  </si>
  <si>
    <t>Fibre flat</t>
  </si>
  <si>
    <t>complete cloud cover, no twilights done.</t>
  </si>
  <si>
    <t>complete cloud cover</t>
  </si>
  <si>
    <t>still cloudy</t>
  </si>
  <si>
    <t>Tried  dither, aborted due cloud</t>
  </si>
  <si>
    <t>still cloudy...</t>
  </si>
  <si>
    <t>14/06/2024</t>
  </si>
  <si>
    <t>AAOmega Focus Values: Blue: Focus=179, Spectral=2773.1, Spatial=2156, Red: Focus=569.8, Spectral=2171.9, Spatial=1210.1, Spector Blue=2820.04,  Spector Red=2371.98</t>
  </si>
  <si>
    <t>Telescope Focus = 39.3</t>
  </si>
  <si>
    <t>Aquisition</t>
  </si>
  <si>
    <t>3.0"</t>
  </si>
  <si>
    <t>Clouds, moon .....</t>
  </si>
  <si>
    <t>Still cloudy and now telescope oil cooling system has sprung a leak, investigating....</t>
  </si>
  <si>
    <t>Unable to operate 'scope in current state, fix will be attempted tomorrow..  Would have lost most of night to weather anyway.</t>
  </si>
  <si>
    <t>Signing off for the night.</t>
  </si>
  <si>
    <t>15/06/2024</t>
  </si>
  <si>
    <t>AAOmega Focus Values: Blue: Focus=179, Spectral=2773.1, Spatial=2156, Red: Focus=572.8, Spectral=2213.6, Spatial=1226.1, Spector Blue=2820,  Spector Red=2373</t>
  </si>
  <si>
    <t>Telescope still being repaired.  100% cloud cover</t>
  </si>
  <si>
    <t>Telescope operational, 100% cloud cover</t>
  </si>
  <si>
    <t>100% Cloud</t>
  </si>
  <si>
    <t>Cloud, fog, high humidity....</t>
  </si>
  <si>
    <t>at PFA</t>
  </si>
  <si>
    <t>at Zenith</t>
  </si>
  <si>
    <t>16/06/2024</t>
  </si>
  <si>
    <t>Partially Clear, 70% full moon</t>
  </si>
  <si>
    <t>AAOmega Focus Values: Blue: Focus=180, Spectral=2807.1, Spatial=2156, Red: Focus=574, Spectral=2283.1, Spatial=1255, Spector Blue=2818,  Spector Red=2371</t>
  </si>
  <si>
    <r>
      <rPr>
        <rFont val="Arial"/>
        <color theme="1"/>
      </rPr>
      <t xml:space="preserve">AAOmega blue=15k red=15k Spec blue=23k red=40k, </t>
    </r>
    <r>
      <rPr>
        <rFont val="Arial"/>
        <i/>
        <color theme="1"/>
      </rPr>
      <t>some wisps of cloud in all four frames</t>
    </r>
  </si>
  <si>
    <t>AAOmega blue=25k red=26k Spec blue=23k red=53k</t>
  </si>
  <si>
    <t>24/24/28/12</t>
  </si>
  <si>
    <t>AAOmega blue=31k red=36k Spec blue=46k red=50k</t>
  </si>
  <si>
    <t>44/44/36/16</t>
  </si>
  <si>
    <t>AAOmega blue=32k red=40k Spec blue=39k red=42k</t>
  </si>
  <si>
    <t>CCD task hung so no further twilights</t>
  </si>
  <si>
    <t>52.0(1.62)</t>
  </si>
  <si>
    <t>48.1(1.50)</t>
  </si>
  <si>
    <r>
      <rPr>
        <rFont val="Arial"/>
        <color theme="1"/>
      </rPr>
      <t xml:space="preserve">Dither A, </t>
    </r>
    <r>
      <rPr>
        <rFont val="Arial"/>
        <i/>
        <color theme="1"/>
      </rPr>
      <t>Moon 20 degrees from field, 72 % illumination</t>
    </r>
  </si>
  <si>
    <t>40.4(1.31)</t>
  </si>
  <si>
    <t>34.8(1.22)</t>
  </si>
  <si>
    <t>Clouds come in, aborted. Then start again, still get contaminated by clouds</t>
  </si>
  <si>
    <t>Clouds, waiting for the sky to be clear...</t>
  </si>
  <si>
    <t>80/80/80/15</t>
  </si>
  <si>
    <t>Note: shorter exposure time for ccd4, for Scott to assess if better for line fitting</t>
  </si>
  <si>
    <t>80/80/80/10</t>
  </si>
  <si>
    <t>Note: shorter exposure time for ccd4</t>
  </si>
  <si>
    <t>Clouds + humidity</t>
  </si>
  <si>
    <t>Standards whilst waiting for moon to set, some thin cloud patches tn all standard frames</t>
  </si>
  <si>
    <t>Standard EG274, Acquisition in AAOmega bundle G</t>
  </si>
  <si>
    <t>star on the edge, disable</t>
  </si>
  <si>
    <t>Standard EG274, in AAOmega bundle G</t>
  </si>
  <si>
    <t>1S</t>
  </si>
  <si>
    <t>240/240/240/240</t>
  </si>
  <si>
    <t>2.5N</t>
  </si>
  <si>
    <t>Standard EG274, acquisition in Spector bundle R</t>
  </si>
  <si>
    <t>Some telescope oscillation, looks ok in quick look, psf may be spread out a bit more than ususal, but could possibly due to bad seeing, up to 8", oscillation &lt; 4"</t>
  </si>
  <si>
    <t>180/180/180/180</t>
  </si>
  <si>
    <t>Standard EG274, Spector bundle R</t>
  </si>
  <si>
    <t>Seeing too poor for acquistion, rotation determined off guide plot.</t>
  </si>
  <si>
    <t>4-7"</t>
  </si>
  <si>
    <t>Dither A, rotation looks good on q-look.</t>
  </si>
  <si>
    <t>25.2(1.10)</t>
  </si>
  <si>
    <t>Dither C, Aborted due cloud</t>
  </si>
  <si>
    <t>25.6(1.11)</t>
  </si>
  <si>
    <t>28.3(1.14)</t>
  </si>
  <si>
    <t>29.7(1.15)</t>
  </si>
  <si>
    <t>4-6"</t>
  </si>
  <si>
    <t>34.0(1.21)</t>
  </si>
  <si>
    <t>3-5"</t>
  </si>
  <si>
    <t>AAOmega blue=36k red=48k Spec blue=38k red=55k</t>
  </si>
  <si>
    <t>45/45/42/20</t>
  </si>
  <si>
    <t>AAOmega blue=26k red=33k Spec blue=34k red=35k</t>
  </si>
  <si>
    <t>23/23/21/10</t>
  </si>
  <si>
    <t>AAOmega blue=25k red=29k Spec blue=32k red=31k</t>
  </si>
  <si>
    <t>12/12/11/5</t>
  </si>
  <si>
    <t>AAOmega blue=21k red=23k Spec blue=27k red=24k</t>
  </si>
  <si>
    <t>7/7/6/3</t>
  </si>
  <si>
    <t>AAOmega blue=19k red=19k Spec blue=23k red=21k</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</si>
</sst>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0.0"/>
    <numFmt numFmtId="165" formatCode="h:mm:ss am/pm"/>
    <numFmt numFmtId="166" formatCode="m-d"/>
    <numFmt numFmtId="167" formatCode="mm/dd/yyyy"/>
    <numFmt numFmtId="168" formatCode="m/d/yyyy h:mm:ss"/>
    <numFmt numFmtId="169" formatCode="m/d/yy"/>
    <numFmt numFmtId="170" formatCode="mm/dd/yy"/>
  </numFmts>
  <fonts count="34">
    <font>
      <sz val="10.0"/>
      <color rgb="FF000000"/>
      <name val="Arial"/>
      <scheme val="minor"/>
    </font>
    <font>
      <b/>
      <color theme="1"/>
      <name val="Arial"/>
    </font>
    <font>
      <color theme="1"/>
      <name val="Arial"/>
    </font>
    <font>
      <b/>
      <sz val="14.0"/>
      <color theme="1"/>
      <name val="Arial"/>
    </font>
    <font>
      <b/>
      <sz val="12.0"/>
      <color theme="1"/>
      <name val="Arial"/>
    </font>
    <font>
      <color rgb="FF000000"/>
      <name val="Arial"/>
    </font>
    <font>
      <color theme="1"/>
      <name val="Arial"/>
      <scheme val="minor"/>
    </font>
    <font>
      <sz val="9.0"/>
      <color rgb="FF1F1F1F"/>
      <name val="&quot;Google Sans&quot;"/>
    </font>
    <font>
      <sz val="9.0"/>
      <color rgb="FF1F1F1F"/>
      <name val="Arial"/>
    </font>
    <font>
      <color rgb="FF000000"/>
      <name val="Arial"/>
      <scheme val="minor"/>
    </font>
    <font>
      <color rgb="FF0000FF"/>
      <name val="Arial"/>
      <scheme val="minor"/>
    </font>
    <font>
      <sz val="9.0"/>
      <color rgb="FF000000"/>
      <name val="Arial"/>
    </font>
    <font>
      <sz val="9.0"/>
      <color theme="1"/>
      <name val="Arial"/>
    </font>
    <font>
      <color rgb="FF0000FF"/>
      <name val="Arial"/>
    </font>
    <font>
      <sz val="12.0"/>
      <color theme="1"/>
      <name val="Cambria"/>
    </font>
    <font/>
    <font>
      <color rgb="FF34A853"/>
      <name val="Calibri"/>
    </font>
    <font>
      <b/>
      <color theme="1"/>
      <name val="Arial"/>
      <scheme val="minor"/>
    </font>
    <font>
      <b/>
      <color rgb="FF000000"/>
      <name val="Arial"/>
    </font>
    <font>
      <b/>
      <sz val="12.0"/>
      <color rgb="FF000000"/>
      <name val="Arial"/>
    </font>
    <font>
      <i/>
      <sz val="9.0"/>
      <color rgb="FF000000"/>
      <name val="&quot;Google Sans Mono&quot;"/>
    </font>
    <font>
      <i/>
      <color theme="1"/>
      <name val="Arial"/>
      <scheme val="minor"/>
    </font>
    <font>
      <color rgb="FFE69138"/>
      <name val="Arial"/>
      <scheme val="minor"/>
    </font>
    <font>
      <b/>
      <sz val="12.0"/>
      <color theme="1"/>
      <name val="Arial"/>
      <scheme val="minor"/>
    </font>
    <font>
      <sz val="11.0"/>
      <color theme="1"/>
      <name val="Arial"/>
      <scheme val="minor"/>
    </font>
    <font>
      <sz val="10.0"/>
      <color theme="1"/>
      <name val="Arial"/>
      <scheme val="minor"/>
    </font>
    <font>
      <strike/>
      <color theme="1"/>
      <name val="Arial"/>
      <scheme val="minor"/>
    </font>
    <font>
      <color rgb="FFFF0000"/>
      <name val="Arial"/>
      <scheme val="minor"/>
    </font>
    <font>
      <strike/>
      <color theme="1"/>
      <name val="Arial"/>
    </font>
    <font>
      <sz val="10.0"/>
      <color rgb="FF000000"/>
      <name val="Arial"/>
    </font>
    <font>
      <b/>
      <color rgb="FFFF0000"/>
      <name val="Arial"/>
      <scheme val="minor"/>
    </font>
    <font>
      <b/>
      <i/>
      <color theme="1"/>
      <name val="Arial"/>
      <scheme val="minor"/>
    </font>
    <font>
      <sz val="10.0"/>
      <color rgb="FF1F1F1F"/>
      <name val="Arial"/>
      <scheme val="minor"/>
    </font>
    <font>
      <i/>
      <color rgb="FF000000"/>
      <name val="Arial"/>
    </font>
  </fonts>
  <fills count="6">
    <fill>
      <patternFill patternType="none"/>
    </fill>
    <fill>
      <patternFill patternType="lightGray"/>
    </fill>
    <fill>
      <patternFill patternType="solid">
        <fgColor rgb="FFFFFFFF"/>
        <bgColor rgb="FFFFFFFF"/>
      </patternFill>
    </fill>
    <fill>
      <patternFill patternType="solid">
        <fgColor rgb="FFC0C0C0"/>
        <bgColor rgb="FFC0C0C0"/>
      </patternFill>
    </fill>
    <fill>
      <patternFill patternType="solid">
        <fgColor rgb="FF808080"/>
        <bgColor rgb="FF808080"/>
      </patternFill>
    </fill>
    <fill>
      <patternFill patternType="solid">
        <fgColor rgb="FFFFE599"/>
        <bgColor rgb="FFFFE599"/>
      </patternFill>
    </fill>
  </fills>
  <borders count="7">
    <border/>
    <border>
      <right style="thin">
        <color rgb="FF000000"/>
      </right>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bottom style="thin">
        <color rgb="FF000000"/>
      </bottom>
    </border>
    <border>
      <left style="thin">
        <color rgb="FF000000"/>
      </left>
      <right style="thin">
        <color rgb="FF000000"/>
      </right>
      <bottom style="thin">
        <color rgb="FF000000"/>
      </bottom>
    </border>
    <border>
      <right style="thin">
        <color rgb="FF000000"/>
      </right>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0" fillId="2" fontId="1" numFmtId="0" xfId="0" applyAlignment="1" applyFill="1" applyFont="1">
      <alignment horizontal="center" readingOrder="0" vertical="bottom"/>
    </xf>
    <xf borderId="0" fillId="0" fontId="2" numFmtId="0" xfId="0" applyAlignment="1" applyFont="1">
      <alignment vertical="bottom"/>
    </xf>
    <xf borderId="0" fillId="2" fontId="3" numFmtId="0" xfId="0" applyAlignment="1" applyFont="1">
      <alignment horizontal="center" vertical="bottom"/>
    </xf>
    <xf borderId="0" fillId="0" fontId="2" numFmtId="0" xfId="0" applyAlignment="1" applyFont="1">
      <alignment readingOrder="0" shrinkToFit="0" vertical="bottom" wrapText="0"/>
    </xf>
    <xf borderId="0" fillId="2" fontId="3" numFmtId="0" xfId="0" applyAlignment="1" applyFont="1">
      <alignment horizontal="center" shrinkToFit="0" vertical="bottom" wrapText="0"/>
    </xf>
    <xf borderId="0" fillId="2" fontId="2" numFmtId="0" xfId="0" applyAlignment="1" applyFont="1">
      <alignment vertical="bottom"/>
    </xf>
    <xf borderId="0" fillId="2" fontId="1" numFmtId="0" xfId="0" applyAlignment="1" applyFont="1">
      <alignment horizontal="center" vertical="bottom"/>
    </xf>
    <xf borderId="0" fillId="3" fontId="4" numFmtId="0" xfId="0" applyAlignment="1" applyFill="1" applyFont="1">
      <alignment shrinkToFit="0" vertical="bottom" wrapText="1"/>
    </xf>
    <xf borderId="0" fillId="3" fontId="4" numFmtId="0" xfId="0" applyAlignment="1" applyFont="1">
      <alignment shrinkToFit="0" vertical="bottom" wrapText="0"/>
    </xf>
    <xf borderId="0" fillId="3" fontId="4" numFmtId="0" xfId="0" applyAlignment="1" applyFont="1">
      <alignment readingOrder="0" shrinkToFit="0" vertical="bottom" wrapText="1"/>
    </xf>
    <xf borderId="0" fillId="0" fontId="2" numFmtId="0" xfId="0" applyAlignment="1" applyFont="1">
      <alignment readingOrder="0" vertical="bottom"/>
    </xf>
    <xf borderId="0" fillId="0" fontId="2" numFmtId="19" xfId="0" applyAlignment="1" applyFont="1" applyNumberFormat="1">
      <alignment readingOrder="0" vertical="bottom"/>
    </xf>
    <xf borderId="0" fillId="0" fontId="2" numFmtId="164" xfId="0" applyAlignment="1" applyFont="1" applyNumberFormat="1">
      <alignment readingOrder="0" vertical="bottom"/>
    </xf>
    <xf borderId="0" fillId="2" fontId="5" numFmtId="0" xfId="0" applyAlignment="1" applyFont="1">
      <alignment horizontal="right" readingOrder="0"/>
    </xf>
    <xf borderId="0" fillId="0" fontId="6" numFmtId="0" xfId="0" applyAlignment="1" applyFont="1">
      <alignment readingOrder="0"/>
    </xf>
    <xf borderId="0" fillId="0" fontId="6" numFmtId="19" xfId="0" applyAlignment="1" applyFont="1" applyNumberFormat="1">
      <alignment readingOrder="0"/>
    </xf>
    <xf borderId="0" fillId="2" fontId="5" numFmtId="0" xfId="0" applyAlignment="1" applyFont="1">
      <alignment horizontal="left" readingOrder="0"/>
    </xf>
    <xf borderId="0" fillId="0" fontId="2" numFmtId="0" xfId="0" applyAlignment="1" applyFont="1">
      <alignment horizontal="right" readingOrder="0" vertical="bottom"/>
    </xf>
    <xf borderId="0" fillId="0" fontId="2" numFmtId="19" xfId="0" applyAlignment="1" applyFont="1" applyNumberFormat="1">
      <alignment horizontal="right" readingOrder="0" vertical="bottom"/>
    </xf>
    <xf borderId="0" fillId="2" fontId="7" numFmtId="0" xfId="0" applyAlignment="1" applyFont="1">
      <alignment readingOrder="0"/>
    </xf>
    <xf borderId="0" fillId="2" fontId="8" numFmtId="0" xfId="0" applyAlignment="1" applyFont="1">
      <alignment readingOrder="0"/>
    </xf>
    <xf borderId="0" fillId="0" fontId="2" numFmtId="0" xfId="0" applyAlignment="1" applyFont="1">
      <alignment shrinkToFit="0" vertical="bottom" wrapText="0"/>
    </xf>
    <xf borderId="0" fillId="0" fontId="6" numFmtId="0" xfId="0" applyAlignment="1" applyFont="1">
      <alignment horizontal="center" readingOrder="0" vertical="center"/>
    </xf>
    <xf borderId="0" fillId="0" fontId="6" numFmtId="0" xfId="0" applyAlignment="1" applyFont="1">
      <alignment horizontal="center" readingOrder="0" shrinkToFit="0" vertical="center" wrapText="1"/>
    </xf>
    <xf borderId="0" fillId="0" fontId="2" numFmtId="0" xfId="0" applyAlignment="1" applyFont="1">
      <alignment horizontal="center" readingOrder="0" shrinkToFit="0" vertical="center" wrapText="0"/>
    </xf>
    <xf borderId="0" fillId="0" fontId="6" numFmtId="0" xfId="0" applyAlignment="1" applyFont="1">
      <alignment horizontal="center" readingOrder="0"/>
    </xf>
    <xf borderId="0" fillId="0" fontId="2" numFmtId="0" xfId="0" applyAlignment="1" applyFont="1">
      <alignment readingOrder="0" shrinkToFit="0" vertical="bottom" wrapText="1"/>
    </xf>
    <xf borderId="0" fillId="0" fontId="2" numFmtId="0" xfId="0" applyAlignment="1" applyFont="1">
      <alignment readingOrder="0" shrinkToFit="0" vertical="center" wrapText="1"/>
    </xf>
    <xf borderId="0" fillId="0" fontId="6" numFmtId="0" xfId="0" applyAlignment="1" applyFont="1">
      <alignment vertical="center"/>
    </xf>
    <xf borderId="0" fillId="2" fontId="5" numFmtId="0" xfId="0" applyAlignment="1" applyFont="1">
      <alignment horizontal="left" readingOrder="0" vertical="center"/>
    </xf>
    <xf borderId="0" fillId="0" fontId="6" numFmtId="0" xfId="0" applyAlignment="1" applyFont="1">
      <alignment readingOrder="0" vertical="center"/>
    </xf>
    <xf borderId="0" fillId="0" fontId="2" numFmtId="0" xfId="0" applyAlignment="1" applyFont="1">
      <alignment readingOrder="0" shrinkToFit="0" vertical="center" wrapText="0"/>
    </xf>
    <xf borderId="0" fillId="0" fontId="9" numFmtId="0" xfId="0" applyAlignment="1" applyFont="1">
      <alignment readingOrder="0"/>
    </xf>
    <xf borderId="0" fillId="0" fontId="10" numFmtId="0" xfId="0" applyAlignment="1" applyFont="1">
      <alignment horizontal="center" readingOrder="0"/>
    </xf>
    <xf borderId="0" fillId="0" fontId="5" numFmtId="0" xfId="0" applyAlignment="1" applyFont="1">
      <alignment readingOrder="0" shrinkToFit="0" vertical="bottom" wrapText="0"/>
    </xf>
    <xf borderId="0" fillId="2" fontId="11" numFmtId="0" xfId="0" applyAlignment="1" applyFont="1">
      <alignment horizontal="left" readingOrder="0"/>
    </xf>
    <xf borderId="0" fillId="0" fontId="12" numFmtId="0" xfId="0" applyAlignment="1" applyFont="1">
      <alignment readingOrder="0" shrinkToFit="0" vertical="bottom" wrapText="0"/>
    </xf>
    <xf borderId="0" fillId="0" fontId="6" numFmtId="0" xfId="0" applyAlignment="1" applyFont="1">
      <alignment horizontal="center"/>
    </xf>
    <xf borderId="0" fillId="0" fontId="10" numFmtId="0" xfId="0" applyAlignment="1" applyFont="1">
      <alignment readingOrder="0"/>
    </xf>
    <xf borderId="0" fillId="0" fontId="10" numFmtId="0" xfId="0" applyAlignment="1" applyFont="1">
      <alignment horizontal="center"/>
    </xf>
    <xf borderId="0" fillId="0" fontId="13" numFmtId="0" xfId="0" applyAlignment="1" applyFont="1">
      <alignment readingOrder="0" shrinkToFit="0" vertical="bottom" wrapText="0"/>
    </xf>
    <xf borderId="1" fillId="0" fontId="2" numFmtId="49" xfId="0" applyAlignment="1" applyBorder="1" applyFont="1" applyNumberFormat="1">
      <alignment vertical="bottom"/>
    </xf>
    <xf borderId="2" fillId="0" fontId="14" numFmtId="49" xfId="0" applyAlignment="1" applyBorder="1" applyFont="1" applyNumberFormat="1">
      <alignment horizontal="right" vertical="bottom"/>
    </xf>
    <xf borderId="3" fillId="0" fontId="14" numFmtId="0" xfId="0" applyAlignment="1" applyBorder="1" applyFont="1">
      <alignment horizontal="right" readingOrder="0" shrinkToFit="0" vertical="bottom" wrapText="1"/>
    </xf>
    <xf borderId="3" fillId="0" fontId="15" numFmtId="0" xfId="0" applyBorder="1" applyFont="1"/>
    <xf borderId="2" fillId="0" fontId="15" numFmtId="0" xfId="0" applyBorder="1" applyFont="1"/>
    <xf borderId="4" fillId="0" fontId="6" numFmtId="0" xfId="0" applyBorder="1" applyFont="1"/>
    <xf borderId="4" fillId="0" fontId="15" numFmtId="0" xfId="0" applyBorder="1" applyFont="1"/>
    <xf borderId="1" fillId="0" fontId="15" numFmtId="0" xfId="0" applyBorder="1" applyFont="1"/>
    <xf borderId="5" fillId="0" fontId="2" numFmtId="49" xfId="0" applyAlignment="1" applyBorder="1" applyFont="1" applyNumberFormat="1">
      <alignment vertical="bottom"/>
    </xf>
    <xf borderId="1" fillId="0" fontId="14" numFmtId="49" xfId="0" applyAlignment="1" applyBorder="1" applyFont="1" applyNumberFormat="1">
      <alignment horizontal="center" vertical="bottom"/>
    </xf>
    <xf borderId="4" fillId="2" fontId="2" numFmtId="0" xfId="0" applyAlignment="1" applyBorder="1" applyFont="1">
      <alignment readingOrder="0" shrinkToFit="0" vertical="bottom" wrapText="0"/>
    </xf>
    <xf borderId="4" fillId="0" fontId="2" numFmtId="0" xfId="0" applyAlignment="1" applyBorder="1" applyFont="1">
      <alignment vertical="bottom"/>
    </xf>
    <xf borderId="1" fillId="0" fontId="2" numFmtId="0" xfId="0" applyAlignment="1" applyBorder="1" applyFont="1">
      <alignment vertical="bottom"/>
    </xf>
    <xf borderId="1" fillId="0" fontId="14" numFmtId="49" xfId="0" applyAlignment="1" applyBorder="1" applyFont="1" applyNumberFormat="1">
      <alignment horizontal="right" vertical="bottom"/>
    </xf>
    <xf borderId="4" fillId="0" fontId="2" numFmtId="49" xfId="0" applyAlignment="1" applyBorder="1" applyFont="1" applyNumberFormat="1">
      <alignment readingOrder="0" vertical="bottom"/>
    </xf>
    <xf borderId="5" fillId="4" fontId="2" numFmtId="49" xfId="0" applyAlignment="1" applyBorder="1" applyFill="1" applyFont="1" applyNumberFormat="1">
      <alignment vertical="bottom"/>
    </xf>
    <xf borderId="1" fillId="4" fontId="2" numFmtId="49" xfId="0" applyAlignment="1" applyBorder="1" applyFont="1" applyNumberFormat="1">
      <alignment vertical="bottom"/>
    </xf>
    <xf borderId="5" fillId="3" fontId="14" numFmtId="49" xfId="0" applyAlignment="1" applyBorder="1" applyFont="1" applyNumberFormat="1">
      <alignment horizontal="center" vertical="bottom"/>
    </xf>
    <xf borderId="6" fillId="3" fontId="14" numFmtId="49" xfId="0" applyAlignment="1" applyBorder="1" applyFont="1" applyNumberFormat="1">
      <alignment horizontal="center" vertical="bottom"/>
    </xf>
    <xf borderId="1" fillId="3" fontId="2" numFmtId="49" xfId="0" applyAlignment="1" applyBorder="1" applyFont="1" applyNumberFormat="1">
      <alignment vertical="bottom"/>
    </xf>
    <xf borderId="1" fillId="3" fontId="14" numFmtId="49" xfId="0" applyAlignment="1" applyBorder="1" applyFont="1" applyNumberFormat="1">
      <alignment horizontal="center" vertical="bottom"/>
    </xf>
    <xf borderId="4" fillId="3" fontId="14" numFmtId="49" xfId="0" applyAlignment="1" applyBorder="1" applyFont="1" applyNumberFormat="1">
      <alignment horizontal="center" vertical="bottom"/>
    </xf>
    <xf borderId="6" fillId="3" fontId="14" numFmtId="49" xfId="0" applyAlignment="1" applyBorder="1" applyFont="1" applyNumberFormat="1">
      <alignment horizontal="center" shrinkToFit="0" vertical="bottom" wrapText="1"/>
    </xf>
    <xf borderId="0" fillId="3" fontId="14" numFmtId="49" xfId="0" applyAlignment="1" applyFont="1" applyNumberFormat="1">
      <alignment horizontal="center" vertical="bottom"/>
    </xf>
    <xf borderId="6" fillId="0" fontId="15" numFmtId="0" xfId="0" applyBorder="1" applyFont="1"/>
    <xf borderId="6" fillId="0" fontId="2" numFmtId="0" xfId="0" applyAlignment="1" applyBorder="1" applyFont="1">
      <alignment vertical="bottom"/>
    </xf>
    <xf borderId="1" fillId="0" fontId="16" numFmtId="49" xfId="0" applyAlignment="1" applyBorder="1" applyFont="1" applyNumberFormat="1">
      <alignment shrinkToFit="0" vertical="bottom" wrapText="1"/>
    </xf>
    <xf borderId="0" fillId="0" fontId="17" numFmtId="0" xfId="0" applyAlignment="1" applyFont="1">
      <alignment readingOrder="0" shrinkToFit="0" vertical="center" wrapText="1"/>
    </xf>
    <xf borderId="0" fillId="2" fontId="18" numFmtId="0" xfId="0" applyAlignment="1" applyFont="1">
      <alignment horizontal="left" readingOrder="0"/>
    </xf>
    <xf borderId="0" fillId="2" fontId="19" numFmtId="0" xfId="0" applyAlignment="1" applyFont="1">
      <alignment horizontal="left" readingOrder="0"/>
    </xf>
    <xf borderId="0" fillId="0" fontId="6" numFmtId="0" xfId="0" applyAlignment="1" applyFont="1">
      <alignment horizontal="right" readingOrder="0"/>
    </xf>
    <xf borderId="0" fillId="0" fontId="6" numFmtId="0" xfId="0" applyAlignment="1" applyFont="1">
      <alignment horizontal="left" readingOrder="0"/>
    </xf>
    <xf borderId="0" fillId="5" fontId="6" numFmtId="0" xfId="0" applyAlignment="1" applyFill="1" applyFont="1">
      <alignment horizontal="center" readingOrder="0"/>
    </xf>
    <xf borderId="0" fillId="2" fontId="20" numFmtId="0" xfId="0" applyFont="1"/>
    <xf borderId="0" fillId="0" fontId="21" numFmtId="0" xfId="0" applyFont="1"/>
    <xf borderId="0" fillId="2" fontId="5" numFmtId="0" xfId="0" applyAlignment="1" applyFont="1">
      <alignment horizontal="center" readingOrder="0"/>
    </xf>
    <xf borderId="0" fillId="0" fontId="17" numFmtId="0" xfId="0" applyAlignment="1" applyFont="1">
      <alignment readingOrder="0"/>
    </xf>
    <xf borderId="0" fillId="0" fontId="6" numFmtId="0" xfId="0" applyFont="1"/>
    <xf borderId="0" fillId="0" fontId="22" numFmtId="0" xfId="0" applyAlignment="1" applyFont="1">
      <alignment readingOrder="0"/>
    </xf>
    <xf borderId="0" fillId="0" fontId="0" numFmtId="0" xfId="0" applyFont="1"/>
    <xf borderId="0" fillId="0" fontId="23" numFmtId="0" xfId="0" applyAlignment="1" applyFont="1">
      <alignment readingOrder="0"/>
    </xf>
    <xf borderId="0" fillId="0" fontId="2" numFmtId="0" xfId="0" applyAlignment="1" applyFont="1">
      <alignment horizontal="right" vertical="bottom"/>
    </xf>
    <xf borderId="0" fillId="0" fontId="2" numFmtId="0" xfId="0" applyAlignment="1" applyFont="1">
      <alignment readingOrder="0" shrinkToFit="0" vertical="bottom" wrapText="0"/>
    </xf>
    <xf borderId="4" fillId="0" fontId="6" numFmtId="0" xfId="0" applyAlignment="1" applyBorder="1" applyFont="1">
      <alignment readingOrder="0"/>
    </xf>
    <xf borderId="0" fillId="0" fontId="24" numFmtId="19" xfId="0" applyAlignment="1" applyFont="1" applyNumberFormat="1">
      <alignment readingOrder="0"/>
    </xf>
    <xf borderId="0" fillId="0" fontId="25" numFmtId="19" xfId="0" applyAlignment="1" applyFont="1" applyNumberFormat="1">
      <alignment readingOrder="0"/>
    </xf>
    <xf borderId="0" fillId="0" fontId="6" numFmtId="165" xfId="0" applyAlignment="1" applyFont="1" applyNumberFormat="1">
      <alignment readingOrder="0"/>
    </xf>
    <xf borderId="0" fillId="0" fontId="6" numFmtId="0" xfId="0" applyAlignment="1" applyFont="1">
      <alignment horizontal="right"/>
    </xf>
    <xf borderId="0" fillId="0" fontId="2" numFmtId="0" xfId="0" applyAlignment="1" applyFont="1">
      <alignment vertical="bottom"/>
    </xf>
    <xf borderId="0" fillId="0" fontId="6" numFmtId="21" xfId="0" applyAlignment="1" applyFont="1" applyNumberFormat="1">
      <alignment readingOrder="0"/>
    </xf>
    <xf borderId="0" fillId="2" fontId="5" numFmtId="19" xfId="0" applyAlignment="1" applyFont="1" applyNumberFormat="1">
      <alignment horizontal="left" readingOrder="0"/>
    </xf>
    <xf borderId="0" fillId="0" fontId="26" numFmtId="0" xfId="0" applyAlignment="1" applyFont="1">
      <alignment readingOrder="0"/>
    </xf>
    <xf borderId="0" fillId="0" fontId="26" numFmtId="19" xfId="0" applyAlignment="1" applyFont="1" applyNumberFormat="1">
      <alignment readingOrder="0"/>
    </xf>
    <xf borderId="0" fillId="0" fontId="26" numFmtId="0" xfId="0" applyAlignment="1" applyFont="1">
      <alignment horizontal="right" readingOrder="0"/>
    </xf>
    <xf borderId="0" fillId="0" fontId="26" numFmtId="0" xfId="0" applyFont="1"/>
    <xf borderId="0" fillId="0" fontId="6" numFmtId="166" xfId="0" applyAlignment="1" applyFont="1" applyNumberFormat="1">
      <alignment readingOrder="0"/>
    </xf>
    <xf borderId="3" fillId="0" fontId="14" numFmtId="167" xfId="0" applyAlignment="1" applyBorder="1" applyFont="1" applyNumberFormat="1">
      <alignment horizontal="right" readingOrder="0" shrinkToFit="0" vertical="bottom" wrapText="1"/>
    </xf>
    <xf borderId="1" fillId="4" fontId="2" numFmtId="49" xfId="0" applyAlignment="1" applyBorder="1" applyFont="1" applyNumberFormat="1">
      <alignment readingOrder="0" vertical="bottom"/>
    </xf>
    <xf borderId="0" fillId="0" fontId="27" numFmtId="0" xfId="0" applyAlignment="1" applyFont="1">
      <alignment readingOrder="0"/>
    </xf>
    <xf borderId="0" fillId="0" fontId="21" numFmtId="0" xfId="0" applyAlignment="1" applyFont="1">
      <alignment readingOrder="0"/>
    </xf>
    <xf borderId="0" fillId="0" fontId="21" numFmtId="0" xfId="0" applyAlignment="1" applyFont="1">
      <alignment horizontal="right" readingOrder="0"/>
    </xf>
    <xf borderId="0" fillId="0" fontId="26" numFmtId="165" xfId="0" applyAlignment="1" applyFont="1" applyNumberFormat="1">
      <alignment readingOrder="0"/>
    </xf>
    <xf borderId="0" fillId="0" fontId="28" numFmtId="0" xfId="0" applyAlignment="1" applyFont="1">
      <alignment vertical="bottom"/>
    </xf>
    <xf borderId="0" fillId="0" fontId="28" numFmtId="0" xfId="0" applyAlignment="1" applyFont="1">
      <alignment readingOrder="0" shrinkToFit="0" vertical="bottom" wrapText="0"/>
    </xf>
    <xf borderId="0" fillId="2" fontId="29" numFmtId="0" xfId="0" applyAlignment="1" applyFont="1">
      <alignment horizontal="left" readingOrder="0"/>
    </xf>
    <xf borderId="0" fillId="0" fontId="2" numFmtId="0" xfId="0" applyAlignment="1" applyFont="1">
      <alignment shrinkToFit="0" vertical="bottom" wrapText="0"/>
    </xf>
    <xf borderId="1" fillId="0" fontId="2" numFmtId="168" xfId="0" applyAlignment="1" applyBorder="1" applyFont="1" applyNumberFormat="1">
      <alignment readingOrder="0" vertical="bottom"/>
    </xf>
    <xf borderId="0" fillId="0" fontId="28" numFmtId="0" xfId="0" applyAlignment="1" applyFont="1">
      <alignment horizontal="right" readingOrder="0" vertical="bottom"/>
    </xf>
    <xf borderId="0" fillId="0" fontId="28" numFmtId="0" xfId="0" applyAlignment="1" applyFont="1">
      <alignment vertical="bottom"/>
    </xf>
    <xf borderId="0" fillId="0" fontId="28" numFmtId="0" xfId="0" applyAlignment="1" applyFont="1">
      <alignment readingOrder="0" vertical="bottom"/>
    </xf>
    <xf borderId="0" fillId="0" fontId="30" numFmtId="0" xfId="0" applyAlignment="1" applyFont="1">
      <alignment readingOrder="0"/>
    </xf>
    <xf borderId="0" fillId="0" fontId="26" numFmtId="165" xfId="0" applyAlignment="1" applyFont="1" applyNumberFormat="1">
      <alignment readingOrder="0"/>
    </xf>
    <xf borderId="1" fillId="0" fontId="2" numFmtId="49" xfId="0" applyAlignment="1" applyBorder="1" applyFont="1" applyNumberFormat="1">
      <alignment readingOrder="0" vertical="bottom"/>
    </xf>
    <xf borderId="5" fillId="0" fontId="2" numFmtId="49" xfId="0" applyAlignment="1" applyBorder="1" applyFont="1" applyNumberFormat="1">
      <alignment readingOrder="0" vertical="bottom"/>
    </xf>
    <xf borderId="0" fillId="0" fontId="6" numFmtId="166" xfId="0" applyAlignment="1" applyFont="1" applyNumberFormat="1">
      <alignment horizontal="right" readingOrder="0"/>
    </xf>
    <xf borderId="3" fillId="0" fontId="14" numFmtId="169" xfId="0" applyAlignment="1" applyBorder="1" applyFont="1" applyNumberFormat="1">
      <alignment horizontal="right" readingOrder="0" shrinkToFit="0" vertical="bottom" wrapText="1"/>
    </xf>
    <xf borderId="3" fillId="0" fontId="14" numFmtId="170" xfId="0" applyAlignment="1" applyBorder="1" applyFont="1" applyNumberFormat="1">
      <alignment horizontal="right" readingOrder="0" shrinkToFit="0" vertical="bottom" wrapText="1"/>
    </xf>
    <xf borderId="0" fillId="0" fontId="6" numFmtId="19" xfId="0" applyAlignment="1" applyFont="1" applyNumberFormat="1">
      <alignment horizontal="right" readingOrder="0"/>
    </xf>
    <xf borderId="0" fillId="0" fontId="31" numFmtId="0" xfId="0" applyAlignment="1" applyFont="1">
      <alignment readingOrder="0"/>
    </xf>
    <xf borderId="0" fillId="2" fontId="32" numFmtId="0" xfId="0" applyAlignment="1" applyFont="1">
      <alignment readingOrder="0"/>
    </xf>
    <xf borderId="0" fillId="2" fontId="33"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21.63"/>
    <col customWidth="1" min="4" max="4" width="40.25"/>
    <col customWidth="1" min="6" max="6" width="14.38"/>
    <col customWidth="1" min="7" max="8" width="19.25"/>
    <col customWidth="1" min="12" max="12" width="14.38"/>
  </cols>
  <sheetData>
    <row r="1">
      <c r="A1" s="1" t="s">
        <v>0</v>
      </c>
      <c r="K1" s="2"/>
      <c r="L1" s="2"/>
      <c r="M1" s="2"/>
      <c r="N1" s="2"/>
      <c r="O1" s="2"/>
      <c r="P1" s="2"/>
      <c r="Q1" s="2"/>
      <c r="R1" s="2"/>
      <c r="S1" s="2"/>
      <c r="T1" s="2"/>
      <c r="U1" s="2"/>
      <c r="V1" s="2"/>
      <c r="W1" s="2"/>
      <c r="X1" s="2"/>
      <c r="Y1" s="2"/>
      <c r="Z1" s="2"/>
      <c r="AA1" s="2"/>
    </row>
    <row r="2">
      <c r="K2" s="2"/>
      <c r="L2" s="2"/>
      <c r="M2" s="2"/>
      <c r="N2" s="2"/>
      <c r="O2" s="2"/>
      <c r="P2" s="2"/>
      <c r="Q2" s="2"/>
      <c r="R2" s="2"/>
      <c r="S2" s="2"/>
      <c r="T2" s="2"/>
      <c r="U2" s="2"/>
      <c r="V2" s="2"/>
      <c r="W2" s="2"/>
      <c r="X2" s="2"/>
      <c r="Y2" s="2"/>
      <c r="Z2" s="2"/>
      <c r="AA2" s="2"/>
    </row>
    <row r="3">
      <c r="K3" s="2"/>
      <c r="L3" s="2"/>
      <c r="M3" s="2"/>
      <c r="N3" s="2"/>
      <c r="O3" s="2"/>
      <c r="P3" s="2"/>
      <c r="Q3" s="2"/>
      <c r="R3" s="2"/>
      <c r="S3" s="2"/>
      <c r="T3" s="2"/>
      <c r="U3" s="2"/>
      <c r="V3" s="2"/>
      <c r="W3" s="2"/>
      <c r="X3" s="2"/>
      <c r="Y3" s="2"/>
      <c r="Z3" s="2"/>
      <c r="AA3" s="2"/>
    </row>
    <row r="4">
      <c r="A4" s="3" t="s">
        <v>1</v>
      </c>
      <c r="D4" s="4"/>
      <c r="E4" s="3"/>
      <c r="F4" s="5" t="s">
        <v>2</v>
      </c>
      <c r="H4" s="4"/>
      <c r="I4" s="6"/>
      <c r="J4" s="2"/>
      <c r="K4" s="2"/>
      <c r="L4" s="2"/>
      <c r="M4" s="2"/>
      <c r="N4" s="2"/>
      <c r="O4" s="2"/>
      <c r="P4" s="2"/>
      <c r="Q4" s="2"/>
      <c r="R4" s="2"/>
      <c r="S4" s="2"/>
      <c r="T4" s="2"/>
      <c r="U4" s="2"/>
      <c r="V4" s="2"/>
      <c r="W4" s="2"/>
      <c r="X4" s="2"/>
      <c r="Y4" s="2"/>
      <c r="Z4" s="2"/>
      <c r="AA4" s="2"/>
    </row>
    <row r="5">
      <c r="J5" s="7"/>
      <c r="K5" s="2"/>
      <c r="L5" s="2"/>
      <c r="M5" s="2"/>
      <c r="N5" s="2"/>
      <c r="O5" s="2"/>
      <c r="P5" s="2"/>
      <c r="Q5" s="2"/>
      <c r="R5" s="2"/>
      <c r="S5" s="2"/>
      <c r="T5" s="2"/>
      <c r="U5" s="2"/>
      <c r="V5" s="2"/>
      <c r="W5" s="2"/>
      <c r="X5" s="2"/>
      <c r="Y5" s="2"/>
      <c r="Z5" s="2"/>
      <c r="AA5" s="2"/>
    </row>
    <row r="6">
      <c r="A6" s="8" t="s">
        <v>3</v>
      </c>
      <c r="B6" s="8" t="s">
        <v>4</v>
      </c>
      <c r="C6" s="8" t="s">
        <v>5</v>
      </c>
      <c r="D6" s="9" t="s">
        <v>6</v>
      </c>
      <c r="E6" s="8" t="s">
        <v>7</v>
      </c>
      <c r="F6" s="8" t="s">
        <v>8</v>
      </c>
      <c r="G6" s="8" t="s">
        <v>9</v>
      </c>
      <c r="H6" s="8" t="s">
        <v>10</v>
      </c>
      <c r="I6" s="8" t="s">
        <v>11</v>
      </c>
      <c r="J6" s="10" t="s">
        <v>12</v>
      </c>
      <c r="K6" s="2"/>
      <c r="L6" s="2"/>
      <c r="M6" s="2"/>
      <c r="N6" s="2"/>
      <c r="O6" s="2"/>
      <c r="P6" s="2"/>
      <c r="Q6" s="2"/>
      <c r="R6" s="2"/>
      <c r="S6" s="2"/>
      <c r="T6" s="2"/>
      <c r="U6" s="2"/>
      <c r="V6" s="2"/>
      <c r="W6" s="2"/>
      <c r="X6" s="2"/>
      <c r="Y6" s="2"/>
      <c r="Z6" s="2"/>
      <c r="AA6" s="2"/>
    </row>
    <row r="7">
      <c r="A7" s="11">
        <v>240517.0</v>
      </c>
      <c r="B7" s="12">
        <v>0.3902777777777778</v>
      </c>
      <c r="C7" s="11" t="s">
        <v>13</v>
      </c>
      <c r="D7" s="4" t="s">
        <v>14</v>
      </c>
      <c r="E7" s="11">
        <v>2.0240517E7</v>
      </c>
      <c r="F7" s="11">
        <v>2.40517090646E11</v>
      </c>
      <c r="G7" s="11" t="s">
        <v>15</v>
      </c>
      <c r="H7" s="2"/>
      <c r="I7" s="11"/>
      <c r="J7" s="13">
        <v>10.0</v>
      </c>
      <c r="K7" s="2"/>
      <c r="L7" s="2"/>
      <c r="M7" s="2"/>
      <c r="N7" s="2"/>
      <c r="O7" s="2"/>
      <c r="P7" s="2"/>
      <c r="Q7" s="2"/>
      <c r="R7" s="2"/>
      <c r="S7" s="2"/>
      <c r="T7" s="2"/>
      <c r="U7" s="2"/>
      <c r="V7" s="2"/>
      <c r="W7" s="2"/>
      <c r="X7" s="2"/>
      <c r="Y7" s="2"/>
      <c r="Z7" s="2"/>
      <c r="AA7" s="2"/>
    </row>
    <row r="8">
      <c r="A8" s="11">
        <v>240517.0</v>
      </c>
      <c r="B8" s="12">
        <v>0.46882645833829883</v>
      </c>
      <c r="C8" s="11" t="s">
        <v>16</v>
      </c>
      <c r="D8" s="4" t="s">
        <v>17</v>
      </c>
      <c r="E8" s="14">
        <v>2.0240517E7</v>
      </c>
      <c r="F8" s="14">
        <v>2.40517090646E11</v>
      </c>
      <c r="G8" s="11" t="s">
        <v>15</v>
      </c>
      <c r="H8" s="2"/>
      <c r="I8" s="11"/>
      <c r="J8" s="13">
        <v>10.0</v>
      </c>
      <c r="K8" s="2"/>
      <c r="L8" s="2"/>
      <c r="M8" s="2"/>
      <c r="N8" s="2"/>
      <c r="O8" s="2"/>
      <c r="P8" s="2"/>
      <c r="Q8" s="2"/>
      <c r="R8" s="2"/>
      <c r="S8" s="2"/>
      <c r="T8" s="2"/>
      <c r="U8" s="2"/>
      <c r="V8" s="2"/>
      <c r="W8" s="2"/>
      <c r="X8" s="2"/>
      <c r="Y8" s="2"/>
      <c r="Z8" s="2"/>
      <c r="AA8" s="2"/>
    </row>
    <row r="9">
      <c r="A9" s="15">
        <v>240529.0</v>
      </c>
      <c r="B9" s="16">
        <v>0.10409657407581108</v>
      </c>
      <c r="C9" s="17" t="s">
        <v>13</v>
      </c>
      <c r="D9" s="17" t="s">
        <v>14</v>
      </c>
      <c r="E9" s="11">
        <v>2.0240517E7</v>
      </c>
      <c r="F9" s="15">
        <v>2.40530022007E11</v>
      </c>
      <c r="G9" s="15" t="s">
        <v>18</v>
      </c>
      <c r="I9" s="15">
        <v>0.0</v>
      </c>
      <c r="J9" s="15">
        <v>11.1</v>
      </c>
    </row>
    <row r="10">
      <c r="A10" s="11">
        <v>240529.0</v>
      </c>
      <c r="B10" s="12">
        <v>0.15343563657370396</v>
      </c>
      <c r="C10" s="11" t="s">
        <v>19</v>
      </c>
      <c r="D10" s="4" t="s">
        <v>20</v>
      </c>
      <c r="E10" s="11">
        <v>2.0240529E7</v>
      </c>
      <c r="F10" s="15">
        <v>2.40530022007E11</v>
      </c>
      <c r="G10" s="11" t="s">
        <v>15</v>
      </c>
      <c r="H10" s="2"/>
      <c r="I10" s="11">
        <v>0.0</v>
      </c>
      <c r="J10" s="13">
        <v>11.0</v>
      </c>
      <c r="K10" s="11"/>
      <c r="L10" s="2"/>
      <c r="M10" s="2"/>
      <c r="N10" s="2"/>
      <c r="O10" s="2"/>
      <c r="P10" s="2"/>
      <c r="Q10" s="2"/>
      <c r="R10" s="2"/>
      <c r="S10" s="2"/>
      <c r="T10" s="2"/>
      <c r="U10" s="2"/>
      <c r="V10" s="2"/>
      <c r="W10" s="2"/>
      <c r="X10" s="2"/>
      <c r="Y10" s="2"/>
      <c r="Z10" s="2"/>
      <c r="AA10" s="2"/>
    </row>
    <row r="11">
      <c r="A11" s="11">
        <v>240603.0</v>
      </c>
      <c r="B11" s="12">
        <v>0.7120717592592593</v>
      </c>
      <c r="C11" s="11" t="s">
        <v>16</v>
      </c>
      <c r="D11" s="4" t="s">
        <v>17</v>
      </c>
      <c r="E11" s="14">
        <v>2.0240517E7</v>
      </c>
      <c r="F11" s="11">
        <v>2.40603174256E11</v>
      </c>
      <c r="G11" s="11" t="s">
        <v>18</v>
      </c>
      <c r="H11" s="2"/>
      <c r="I11" s="11">
        <v>0.0</v>
      </c>
      <c r="J11" s="13">
        <v>6.8</v>
      </c>
      <c r="K11" s="17"/>
      <c r="L11" s="2"/>
      <c r="M11" s="2"/>
      <c r="N11" s="2"/>
      <c r="O11" s="11"/>
      <c r="P11" s="2"/>
      <c r="Q11" s="2"/>
      <c r="R11" s="2"/>
      <c r="S11" s="2"/>
      <c r="T11" s="2"/>
      <c r="U11" s="2"/>
      <c r="V11" s="2"/>
      <c r="W11" s="2"/>
      <c r="X11" s="2"/>
      <c r="Y11" s="2"/>
      <c r="Z11" s="2"/>
      <c r="AA11" s="2"/>
    </row>
    <row r="12">
      <c r="A12" s="11">
        <v>240603.0</v>
      </c>
      <c r="B12" s="12">
        <v>0.8039570949040353</v>
      </c>
      <c r="C12" s="11" t="s">
        <v>21</v>
      </c>
      <c r="D12" s="11" t="s">
        <v>22</v>
      </c>
      <c r="E12" s="11">
        <v>2.0240603E7</v>
      </c>
      <c r="F12" s="11">
        <v>2.40603174256E11</v>
      </c>
      <c r="G12" s="11" t="s">
        <v>15</v>
      </c>
      <c r="H12" s="2"/>
      <c r="I12" s="11">
        <v>0.0</v>
      </c>
      <c r="J12" s="13">
        <v>6.0</v>
      </c>
      <c r="K12" s="11"/>
      <c r="L12" s="11"/>
      <c r="M12" s="2"/>
      <c r="N12" s="2"/>
      <c r="O12" s="2"/>
      <c r="P12" s="2"/>
      <c r="Q12" s="2"/>
      <c r="R12" s="2"/>
      <c r="S12" s="2"/>
      <c r="T12" s="2"/>
      <c r="U12" s="2"/>
      <c r="V12" s="2"/>
      <c r="W12" s="2"/>
      <c r="X12" s="2"/>
      <c r="Y12" s="2"/>
      <c r="Z12" s="2"/>
      <c r="AA12" s="2"/>
    </row>
    <row r="13">
      <c r="A13" s="11">
        <v>240604.0</v>
      </c>
      <c r="B13" s="12">
        <v>0.17069444444444445</v>
      </c>
      <c r="C13" s="11" t="s">
        <v>19</v>
      </c>
      <c r="D13" s="4" t="s">
        <v>20</v>
      </c>
      <c r="E13" s="11">
        <v>2.0240529E7</v>
      </c>
      <c r="F13" s="11">
        <v>2.40604035816E11</v>
      </c>
      <c r="G13" s="11" t="s">
        <v>18</v>
      </c>
      <c r="H13" s="2"/>
      <c r="I13" s="11">
        <v>0.0</v>
      </c>
      <c r="J13" s="11">
        <v>4.5</v>
      </c>
      <c r="K13" s="11"/>
      <c r="L13" s="2"/>
      <c r="M13" s="2"/>
      <c r="N13" s="2"/>
      <c r="O13" s="2"/>
      <c r="P13" s="2"/>
      <c r="Q13" s="2"/>
      <c r="R13" s="2"/>
      <c r="S13" s="2"/>
      <c r="T13" s="2"/>
      <c r="U13" s="2"/>
      <c r="V13" s="2"/>
      <c r="W13" s="2"/>
      <c r="X13" s="2"/>
      <c r="Y13" s="2"/>
      <c r="Z13" s="2"/>
      <c r="AA13" s="2"/>
    </row>
    <row r="14">
      <c r="A14" s="11">
        <v>240604.0</v>
      </c>
      <c r="B14" s="12">
        <v>0.21226851851851852</v>
      </c>
      <c r="C14" s="11" t="s">
        <v>23</v>
      </c>
      <c r="D14" s="4" t="s">
        <v>24</v>
      </c>
      <c r="E14" s="11">
        <v>2.0240604E7</v>
      </c>
      <c r="F14" s="11">
        <v>2.40604035816E11</v>
      </c>
      <c r="G14" s="11" t="s">
        <v>15</v>
      </c>
      <c r="H14" s="2"/>
      <c r="I14" s="11">
        <v>0.0</v>
      </c>
      <c r="J14" s="11">
        <v>4.7</v>
      </c>
      <c r="K14" s="11" t="s">
        <v>25</v>
      </c>
      <c r="L14" s="2"/>
      <c r="M14" s="11"/>
      <c r="N14" s="2"/>
      <c r="O14" s="2"/>
      <c r="P14" s="2"/>
      <c r="Q14" s="2"/>
      <c r="R14" s="2"/>
      <c r="S14" s="2"/>
      <c r="T14" s="2"/>
      <c r="U14" s="2"/>
      <c r="V14" s="2"/>
      <c r="W14" s="2"/>
      <c r="X14" s="2"/>
      <c r="Y14" s="2"/>
      <c r="Z14" s="2"/>
      <c r="AA14" s="2"/>
    </row>
    <row r="15">
      <c r="A15" s="11">
        <v>240604.0</v>
      </c>
      <c r="B15" s="12">
        <v>0.6185416666666667</v>
      </c>
      <c r="C15" s="11" t="s">
        <v>23</v>
      </c>
      <c r="D15" s="4" t="s">
        <v>24</v>
      </c>
      <c r="E15" s="11">
        <v>2.0240604E7</v>
      </c>
      <c r="F15" s="11">
        <v>2.40604144107E11</v>
      </c>
      <c r="G15" s="11" t="s">
        <v>26</v>
      </c>
      <c r="H15" s="2"/>
      <c r="I15" s="11"/>
      <c r="J15" s="11">
        <v>8.6</v>
      </c>
      <c r="K15" s="11" t="s">
        <v>27</v>
      </c>
      <c r="L15" s="2"/>
      <c r="M15" s="2"/>
      <c r="N15" s="11" t="s">
        <v>28</v>
      </c>
      <c r="O15" s="2"/>
      <c r="P15" s="2"/>
      <c r="Q15" s="2"/>
      <c r="R15" s="2"/>
      <c r="S15" s="2"/>
      <c r="T15" s="2"/>
      <c r="U15" s="2"/>
      <c r="V15" s="2"/>
      <c r="W15" s="2"/>
      <c r="X15" s="2"/>
      <c r="Y15" s="2"/>
      <c r="Z15" s="2"/>
      <c r="AA15" s="2"/>
    </row>
    <row r="16">
      <c r="A16" s="11">
        <v>240604.0</v>
      </c>
      <c r="B16" s="12">
        <v>0.6265587037050864</v>
      </c>
      <c r="C16" s="11" t="s">
        <v>23</v>
      </c>
      <c r="D16" s="4" t="s">
        <v>24</v>
      </c>
      <c r="E16" s="18" t="s">
        <v>29</v>
      </c>
      <c r="F16" s="11">
        <v>2.40604035816E11</v>
      </c>
      <c r="G16" s="11" t="s">
        <v>30</v>
      </c>
      <c r="H16" s="2"/>
      <c r="I16" s="11"/>
      <c r="J16" s="11">
        <v>8.6</v>
      </c>
      <c r="K16" s="2"/>
      <c r="L16" s="2"/>
      <c r="M16" s="2"/>
      <c r="N16" s="2"/>
      <c r="O16" s="2"/>
      <c r="P16" s="2"/>
      <c r="Q16" s="2"/>
      <c r="R16" s="2"/>
      <c r="S16" s="2"/>
      <c r="T16" s="2"/>
      <c r="U16" s="2"/>
      <c r="V16" s="2"/>
      <c r="W16" s="2"/>
      <c r="X16" s="2"/>
      <c r="Y16" s="2"/>
      <c r="Z16" s="2"/>
      <c r="AA16" s="2"/>
    </row>
    <row r="17">
      <c r="A17" s="11">
        <v>240610.0</v>
      </c>
      <c r="B17" s="19">
        <v>0.9778782986104488</v>
      </c>
      <c r="C17" s="11" t="s">
        <v>23</v>
      </c>
      <c r="D17" s="4" t="s">
        <v>24</v>
      </c>
      <c r="E17" s="11">
        <v>2.0240604E7</v>
      </c>
      <c r="F17" s="11">
        <v>2.40610232802E11</v>
      </c>
      <c r="G17" s="11" t="s">
        <v>18</v>
      </c>
      <c r="H17" s="2"/>
      <c r="I17" s="11">
        <v>0.0</v>
      </c>
      <c r="J17" s="11">
        <v>6.3</v>
      </c>
      <c r="K17" s="2"/>
      <c r="L17" s="2"/>
      <c r="M17" s="2"/>
      <c r="N17" s="2"/>
      <c r="O17" s="2"/>
      <c r="P17" s="2"/>
      <c r="Q17" s="2"/>
      <c r="R17" s="2"/>
      <c r="S17" s="2"/>
      <c r="T17" s="2"/>
      <c r="U17" s="2"/>
      <c r="V17" s="2"/>
      <c r="W17" s="2"/>
      <c r="X17" s="2"/>
      <c r="Y17" s="2"/>
      <c r="Z17" s="2"/>
      <c r="AA17" s="2"/>
    </row>
    <row r="18">
      <c r="A18" s="11">
        <v>240610.0</v>
      </c>
      <c r="B18" s="12">
        <v>0.052603506948798895</v>
      </c>
      <c r="C18" s="11" t="s">
        <v>31</v>
      </c>
      <c r="D18" s="4" t="s">
        <v>32</v>
      </c>
      <c r="E18" s="11">
        <v>2.024061E7</v>
      </c>
      <c r="F18" s="11">
        <v>2.40611011746E11</v>
      </c>
      <c r="G18" s="11" t="s">
        <v>15</v>
      </c>
      <c r="H18" s="2"/>
      <c r="I18" s="11">
        <v>0.0</v>
      </c>
      <c r="J18" s="11">
        <v>6.2</v>
      </c>
      <c r="K18" s="2"/>
      <c r="L18" s="2"/>
      <c r="M18" s="2"/>
      <c r="N18" s="2"/>
      <c r="O18" s="2"/>
      <c r="P18" s="2"/>
      <c r="Q18" s="2"/>
      <c r="R18" s="2"/>
      <c r="S18" s="2"/>
      <c r="T18" s="2"/>
      <c r="U18" s="2"/>
      <c r="V18" s="2"/>
      <c r="W18" s="2"/>
      <c r="X18" s="2"/>
      <c r="Y18" s="2"/>
      <c r="Z18" s="2"/>
      <c r="AA18" s="2"/>
    </row>
    <row r="19">
      <c r="A19" s="15">
        <v>240611.0</v>
      </c>
      <c r="B19" s="12">
        <v>0.6780208333333333</v>
      </c>
      <c r="C19" s="11" t="s">
        <v>21</v>
      </c>
      <c r="D19" s="11" t="s">
        <v>22</v>
      </c>
      <c r="E19" s="11">
        <v>2.0240603E7</v>
      </c>
      <c r="F19" s="11">
        <v>2.40611161528E11</v>
      </c>
      <c r="G19" s="11" t="s">
        <v>18</v>
      </c>
      <c r="H19" s="2"/>
      <c r="I19" s="11">
        <v>0.0</v>
      </c>
      <c r="J19" s="11">
        <v>7.7</v>
      </c>
      <c r="K19" s="11"/>
      <c r="L19" s="2"/>
      <c r="M19" s="2"/>
      <c r="N19" s="2"/>
      <c r="O19" s="2"/>
      <c r="P19" s="2"/>
      <c r="Q19" s="2"/>
      <c r="R19" s="2"/>
      <c r="S19" s="2"/>
      <c r="T19" s="2"/>
      <c r="U19" s="2"/>
      <c r="V19" s="2"/>
      <c r="W19" s="2"/>
      <c r="X19" s="2"/>
      <c r="Y19" s="2"/>
      <c r="Z19" s="2"/>
      <c r="AA19" s="2"/>
    </row>
    <row r="20">
      <c r="A20" s="11">
        <v>240611.0</v>
      </c>
      <c r="B20" s="12">
        <v>0.808663958334364</v>
      </c>
      <c r="C20" s="11" t="s">
        <v>33</v>
      </c>
      <c r="D20" s="11" t="s">
        <v>34</v>
      </c>
      <c r="E20" s="11">
        <v>2.0240611E7</v>
      </c>
      <c r="F20" s="11">
        <v>2.40611192355E11</v>
      </c>
      <c r="G20" s="11" t="s">
        <v>15</v>
      </c>
      <c r="H20" s="2"/>
      <c r="I20" s="11"/>
      <c r="J20" s="11"/>
      <c r="K20" s="11"/>
      <c r="L20" s="2"/>
      <c r="M20" s="2"/>
      <c r="N20" s="2"/>
      <c r="O20" s="2"/>
      <c r="P20" s="2"/>
      <c r="Q20" s="2"/>
      <c r="R20" s="2"/>
      <c r="S20" s="2"/>
      <c r="T20" s="2"/>
      <c r="U20" s="2"/>
      <c r="V20" s="2"/>
      <c r="W20" s="2"/>
      <c r="X20" s="2"/>
      <c r="Y20" s="2"/>
      <c r="Z20" s="2"/>
      <c r="AA20" s="2"/>
    </row>
    <row r="21">
      <c r="A21" s="11">
        <v>240613.0</v>
      </c>
      <c r="B21" s="12">
        <v>0.6946493981522508</v>
      </c>
      <c r="C21" s="11" t="s">
        <v>33</v>
      </c>
      <c r="D21" s="11" t="s">
        <v>34</v>
      </c>
      <c r="E21" s="11">
        <v>2.0240611E7</v>
      </c>
      <c r="F21" s="11">
        <v>2.40613163056E11</v>
      </c>
      <c r="G21" s="11" t="s">
        <v>18</v>
      </c>
      <c r="H21" s="2"/>
      <c r="I21" s="11">
        <v>0.0</v>
      </c>
      <c r="J21" s="11">
        <v>5.3</v>
      </c>
      <c r="K21" s="2"/>
      <c r="L21" s="2"/>
      <c r="M21" s="2"/>
      <c r="N21" s="2"/>
      <c r="O21" s="2"/>
      <c r="P21" s="2"/>
      <c r="Q21" s="2"/>
      <c r="R21" s="2"/>
      <c r="S21" s="2"/>
      <c r="T21" s="2"/>
      <c r="U21" s="2"/>
      <c r="V21" s="2"/>
      <c r="W21" s="2"/>
      <c r="X21" s="2"/>
      <c r="Y21" s="2"/>
      <c r="Z21" s="2"/>
      <c r="AA21" s="2"/>
    </row>
    <row r="22">
      <c r="A22" s="11">
        <v>240613.0</v>
      </c>
      <c r="B22" s="12">
        <v>0.7418792592579848</v>
      </c>
      <c r="C22" s="11" t="s">
        <v>35</v>
      </c>
      <c r="D22" s="11" t="s">
        <v>36</v>
      </c>
      <c r="E22" s="11">
        <v>2.0240613E7</v>
      </c>
      <c r="F22" s="11">
        <v>2.40613163056E11</v>
      </c>
      <c r="G22" s="11" t="s">
        <v>15</v>
      </c>
      <c r="H22" s="2"/>
      <c r="I22" s="11">
        <v>0.0</v>
      </c>
      <c r="J22" s="11">
        <v>5.2</v>
      </c>
      <c r="K22" s="2"/>
      <c r="L22" s="2"/>
      <c r="M22" s="2"/>
      <c r="N22" s="2"/>
      <c r="O22" s="2"/>
      <c r="P22" s="2"/>
      <c r="Q22" s="2"/>
      <c r="R22" s="2"/>
      <c r="S22" s="2"/>
      <c r="T22" s="2"/>
      <c r="U22" s="2"/>
      <c r="V22" s="2"/>
      <c r="W22" s="2"/>
      <c r="X22" s="2"/>
      <c r="Y22" s="2"/>
      <c r="Z22" s="2"/>
      <c r="AA22" s="2"/>
    </row>
    <row r="23">
      <c r="A23" s="11">
        <v>240615.0</v>
      </c>
      <c r="B23" s="12">
        <v>0.020864571757556405</v>
      </c>
      <c r="C23" s="11" t="s">
        <v>31</v>
      </c>
      <c r="D23" s="4" t="s">
        <v>32</v>
      </c>
      <c r="E23" s="11">
        <v>2.024061E7</v>
      </c>
      <c r="F23" s="11">
        <v>2.40616001943E11</v>
      </c>
      <c r="G23" s="11" t="s">
        <v>18</v>
      </c>
      <c r="H23" s="2"/>
      <c r="I23" s="11">
        <v>0.0</v>
      </c>
      <c r="J23" s="18">
        <v>8.2</v>
      </c>
      <c r="K23" s="11"/>
      <c r="L23" s="2"/>
      <c r="M23" s="2"/>
      <c r="N23" s="2"/>
      <c r="O23" s="2"/>
      <c r="P23" s="2"/>
      <c r="Q23" s="2"/>
      <c r="R23" s="2"/>
      <c r="S23" s="2"/>
      <c r="T23" s="2"/>
      <c r="U23" s="2"/>
      <c r="V23" s="2"/>
      <c r="W23" s="2"/>
      <c r="X23" s="2"/>
      <c r="Y23" s="2"/>
      <c r="Z23" s="2"/>
      <c r="AA23" s="2"/>
    </row>
    <row r="24">
      <c r="A24" s="11">
        <v>240615.0</v>
      </c>
      <c r="B24" s="12">
        <v>0.06410871527623385</v>
      </c>
      <c r="C24" s="20" t="s">
        <v>37</v>
      </c>
      <c r="D24" s="4" t="s">
        <v>38</v>
      </c>
      <c r="E24" s="11">
        <v>2.0240615E7</v>
      </c>
      <c r="F24" s="11">
        <v>2.40616001943E11</v>
      </c>
      <c r="G24" s="11" t="s">
        <v>15</v>
      </c>
      <c r="H24" s="2"/>
      <c r="I24" s="11">
        <v>0.0</v>
      </c>
      <c r="J24" s="18">
        <v>8.2</v>
      </c>
      <c r="K24" s="2"/>
      <c r="L24" s="2"/>
      <c r="M24" s="2"/>
      <c r="N24" s="2"/>
      <c r="O24" s="2"/>
      <c r="P24" s="2"/>
      <c r="Q24" s="2"/>
      <c r="R24" s="2"/>
      <c r="S24" s="2"/>
      <c r="T24" s="2"/>
      <c r="U24" s="2"/>
      <c r="V24" s="2"/>
      <c r="W24" s="2"/>
      <c r="X24" s="2"/>
      <c r="Y24" s="2"/>
      <c r="Z24" s="2"/>
      <c r="AA24" s="2"/>
    </row>
    <row r="25">
      <c r="A25" s="11">
        <v>240616.0</v>
      </c>
      <c r="B25" s="12">
        <v>0.0259375</v>
      </c>
      <c r="C25" s="20" t="s">
        <v>37</v>
      </c>
      <c r="D25" s="4" t="s">
        <v>38</v>
      </c>
      <c r="E25" s="11">
        <v>2.0240615E7</v>
      </c>
      <c r="F25" s="11">
        <v>2.40617004028E11</v>
      </c>
      <c r="G25" s="11" t="s">
        <v>18</v>
      </c>
      <c r="H25" s="2"/>
      <c r="I25" s="11">
        <v>0.0</v>
      </c>
      <c r="J25" s="13">
        <v>5.0</v>
      </c>
      <c r="K25" s="11"/>
      <c r="L25" s="2"/>
      <c r="M25" s="2"/>
      <c r="N25" s="2"/>
      <c r="O25" s="2"/>
      <c r="P25" s="2"/>
      <c r="Q25" s="2"/>
      <c r="R25" s="2"/>
      <c r="S25" s="2"/>
      <c r="T25" s="2"/>
      <c r="U25" s="2"/>
      <c r="V25" s="2"/>
      <c r="W25" s="2"/>
      <c r="X25" s="2"/>
      <c r="Y25" s="2"/>
      <c r="Z25" s="2"/>
      <c r="AA25" s="2"/>
    </row>
    <row r="26">
      <c r="A26" s="11">
        <v>240705.0</v>
      </c>
      <c r="B26" s="12">
        <v>0.3760432060225867</v>
      </c>
      <c r="C26" s="11" t="s">
        <v>35</v>
      </c>
      <c r="D26" s="11" t="s">
        <v>36</v>
      </c>
      <c r="E26" s="11">
        <v>2.0240613E7</v>
      </c>
      <c r="F26" s="11">
        <v>2.40705084757E11</v>
      </c>
      <c r="G26" s="11" t="s">
        <v>18</v>
      </c>
      <c r="H26" s="2"/>
      <c r="I26" s="11">
        <v>0.0</v>
      </c>
      <c r="J26" s="11">
        <v>5.6</v>
      </c>
      <c r="K26" s="2"/>
      <c r="L26" s="2"/>
      <c r="M26" s="2"/>
      <c r="N26" s="2"/>
      <c r="O26" s="2"/>
      <c r="P26" s="2"/>
      <c r="Q26" s="2"/>
      <c r="R26" s="2"/>
      <c r="S26" s="2"/>
      <c r="T26" s="2"/>
      <c r="U26" s="2"/>
      <c r="V26" s="2"/>
      <c r="W26" s="2"/>
      <c r="X26" s="2"/>
      <c r="Y26" s="2"/>
      <c r="Z26" s="2"/>
      <c r="AA26" s="2"/>
    </row>
    <row r="27">
      <c r="A27" s="11"/>
      <c r="B27" s="12"/>
      <c r="C27" s="11"/>
      <c r="D27" s="4"/>
      <c r="E27" s="11"/>
      <c r="F27" s="11"/>
      <c r="G27" s="11"/>
      <c r="H27" s="2"/>
      <c r="I27" s="11"/>
      <c r="J27" s="11"/>
      <c r="K27" s="21"/>
      <c r="L27" s="2"/>
      <c r="M27" s="2"/>
      <c r="N27" s="2"/>
      <c r="O27" s="2"/>
      <c r="P27" s="2"/>
      <c r="Q27" s="2"/>
      <c r="R27" s="2"/>
      <c r="S27" s="2"/>
      <c r="T27" s="2"/>
      <c r="U27" s="2"/>
      <c r="V27" s="2"/>
      <c r="W27" s="2"/>
      <c r="X27" s="2"/>
      <c r="Y27" s="2"/>
      <c r="Z27" s="2"/>
      <c r="AA27" s="2"/>
    </row>
    <row r="28">
      <c r="A28" s="11"/>
      <c r="B28" s="16"/>
      <c r="C28" s="11"/>
      <c r="D28" s="4"/>
      <c r="E28" s="11"/>
      <c r="F28" s="11"/>
      <c r="H28" s="2"/>
      <c r="I28" s="11"/>
      <c r="J28" s="11"/>
      <c r="K28" s="11"/>
      <c r="L28" s="2"/>
      <c r="M28" s="2"/>
      <c r="N28" s="2"/>
      <c r="O28" s="2"/>
      <c r="P28" s="2"/>
      <c r="Q28" s="2"/>
      <c r="R28" s="2"/>
      <c r="S28" s="2"/>
      <c r="T28" s="2"/>
      <c r="U28" s="2"/>
      <c r="V28" s="2"/>
      <c r="W28" s="2"/>
      <c r="X28" s="2"/>
      <c r="Y28" s="2"/>
      <c r="Z28" s="2"/>
      <c r="AA28" s="2"/>
    </row>
    <row r="29">
      <c r="A29" s="11"/>
      <c r="B29" s="12"/>
      <c r="C29" s="11"/>
      <c r="D29" s="4"/>
      <c r="E29" s="11"/>
      <c r="F29" s="11"/>
      <c r="G29" s="11"/>
      <c r="H29" s="2"/>
      <c r="I29" s="11"/>
      <c r="J29" s="11"/>
      <c r="K29" s="2"/>
      <c r="L29" s="2"/>
      <c r="M29" s="2"/>
      <c r="N29" s="2"/>
      <c r="O29" s="2"/>
      <c r="P29" s="2"/>
      <c r="Q29" s="2"/>
      <c r="R29" s="2"/>
      <c r="S29" s="2"/>
      <c r="T29" s="2"/>
      <c r="U29" s="2"/>
      <c r="V29" s="2"/>
      <c r="W29" s="2"/>
      <c r="X29" s="2"/>
      <c r="Y29" s="2"/>
      <c r="Z29" s="2"/>
      <c r="AA29" s="2"/>
    </row>
    <row r="30">
      <c r="A30" s="11"/>
      <c r="B30" s="12"/>
      <c r="C30" s="11"/>
      <c r="D30" s="4"/>
      <c r="E30" s="11"/>
      <c r="F30" s="11"/>
      <c r="G30" s="11"/>
      <c r="H30" s="2"/>
      <c r="I30" s="11"/>
      <c r="J30" s="11"/>
      <c r="K30" s="11"/>
      <c r="L30" s="2"/>
      <c r="M30" s="2"/>
      <c r="N30" s="2"/>
      <c r="O30" s="2"/>
      <c r="P30" s="2"/>
      <c r="Q30" s="2"/>
      <c r="R30" s="2"/>
      <c r="S30" s="2"/>
      <c r="T30" s="2"/>
      <c r="U30" s="2"/>
      <c r="V30" s="2"/>
      <c r="W30" s="2"/>
      <c r="X30" s="2"/>
      <c r="Y30" s="2"/>
      <c r="Z30" s="2"/>
      <c r="AA30" s="2"/>
    </row>
    <row r="31">
      <c r="A31" s="11"/>
      <c r="B31" s="12"/>
      <c r="C31" s="11"/>
      <c r="D31" s="4"/>
      <c r="E31" s="11"/>
      <c r="F31" s="11"/>
      <c r="G31" s="11"/>
      <c r="H31" s="2"/>
      <c r="I31" s="11"/>
      <c r="J31" s="11"/>
      <c r="K31" s="2"/>
      <c r="L31" s="2"/>
      <c r="M31" s="2"/>
      <c r="N31" s="2"/>
      <c r="O31" s="2"/>
      <c r="P31" s="2"/>
      <c r="Q31" s="2"/>
      <c r="R31" s="2"/>
      <c r="S31" s="2"/>
      <c r="T31" s="2"/>
      <c r="U31" s="2"/>
      <c r="V31" s="2"/>
      <c r="W31" s="2"/>
      <c r="X31" s="2"/>
      <c r="Y31" s="2"/>
      <c r="Z31" s="2"/>
      <c r="AA31" s="2"/>
    </row>
    <row r="32">
      <c r="A32" s="11"/>
      <c r="B32" s="12"/>
      <c r="C32" s="11"/>
      <c r="D32" s="4"/>
      <c r="E32" s="11"/>
      <c r="F32" s="11"/>
      <c r="G32" s="11"/>
      <c r="H32" s="2"/>
      <c r="I32" s="2"/>
      <c r="J32" s="11"/>
      <c r="K32" s="2"/>
      <c r="L32" s="2"/>
      <c r="M32" s="2"/>
      <c r="N32" s="2"/>
      <c r="O32" s="2"/>
      <c r="P32" s="2"/>
      <c r="Q32" s="2"/>
      <c r="R32" s="2"/>
      <c r="S32" s="2"/>
      <c r="T32" s="2"/>
      <c r="U32" s="2"/>
      <c r="V32" s="2"/>
      <c r="W32" s="2"/>
      <c r="X32" s="2"/>
      <c r="Y32" s="2"/>
      <c r="Z32" s="2"/>
      <c r="AA32" s="2"/>
    </row>
    <row r="33">
      <c r="A33" s="11"/>
      <c r="B33" s="12"/>
      <c r="C33" s="11"/>
      <c r="D33" s="4"/>
      <c r="E33" s="11"/>
      <c r="F33" s="11"/>
      <c r="G33" s="11"/>
      <c r="H33" s="2"/>
      <c r="I33" s="11"/>
      <c r="J33" s="11"/>
      <c r="K33" s="11"/>
      <c r="L33" s="2"/>
      <c r="M33" s="2"/>
      <c r="N33" s="2"/>
      <c r="O33" s="2"/>
      <c r="P33" s="2"/>
      <c r="Q33" s="2"/>
      <c r="R33" s="2"/>
      <c r="S33" s="2"/>
      <c r="T33" s="2"/>
      <c r="U33" s="2"/>
      <c r="V33" s="2"/>
      <c r="W33" s="2"/>
      <c r="X33" s="2"/>
      <c r="Y33" s="2"/>
      <c r="Z33" s="2"/>
      <c r="AA33" s="2"/>
    </row>
    <row r="34">
      <c r="A34" s="11"/>
      <c r="B34" s="12"/>
      <c r="C34" s="11"/>
      <c r="D34" s="4"/>
      <c r="E34" s="11"/>
      <c r="F34" s="11"/>
      <c r="G34" s="11"/>
      <c r="H34" s="2"/>
      <c r="I34" s="11"/>
      <c r="J34" s="11"/>
      <c r="K34" s="11"/>
      <c r="L34" s="2"/>
      <c r="M34" s="2"/>
      <c r="N34" s="2"/>
      <c r="O34" s="2"/>
      <c r="P34" s="2"/>
      <c r="Q34" s="2"/>
      <c r="R34" s="2"/>
      <c r="S34" s="2"/>
      <c r="T34" s="2"/>
      <c r="U34" s="2"/>
      <c r="V34" s="2"/>
      <c r="W34" s="2"/>
      <c r="X34" s="2"/>
      <c r="Y34" s="2"/>
      <c r="Z34" s="2"/>
      <c r="AA34" s="2"/>
    </row>
    <row r="35">
      <c r="A35" s="11"/>
      <c r="B35" s="12"/>
      <c r="C35" s="11"/>
      <c r="D35" s="4"/>
      <c r="E35" s="11"/>
      <c r="F35" s="11"/>
      <c r="G35" s="11"/>
      <c r="H35" s="2"/>
      <c r="I35" s="11"/>
      <c r="J35" s="11"/>
      <c r="K35" s="2"/>
      <c r="L35" s="2"/>
      <c r="M35" s="2"/>
      <c r="N35" s="2"/>
      <c r="O35" s="2"/>
      <c r="P35" s="2"/>
      <c r="Q35" s="2"/>
      <c r="R35" s="2"/>
      <c r="S35" s="2"/>
      <c r="T35" s="2"/>
      <c r="U35" s="2"/>
      <c r="V35" s="2"/>
      <c r="W35" s="2"/>
      <c r="X35" s="2"/>
      <c r="Y35" s="2"/>
      <c r="Z35" s="2"/>
      <c r="AA35" s="2"/>
    </row>
    <row r="36">
      <c r="A36" s="11"/>
      <c r="B36" s="12"/>
      <c r="C36" s="11"/>
      <c r="D36" s="4"/>
      <c r="E36" s="11"/>
      <c r="F36" s="11"/>
      <c r="G36" s="11"/>
      <c r="I36" s="11"/>
      <c r="J36" s="11"/>
      <c r="K36" s="2"/>
      <c r="L36" s="2"/>
      <c r="M36" s="2"/>
      <c r="N36" s="2"/>
      <c r="O36" s="2"/>
      <c r="P36" s="2"/>
      <c r="Q36" s="2"/>
      <c r="R36" s="2"/>
      <c r="S36" s="2"/>
      <c r="T36" s="2"/>
      <c r="U36" s="2"/>
      <c r="V36" s="2"/>
      <c r="W36" s="2"/>
      <c r="X36" s="2"/>
      <c r="Y36" s="2"/>
      <c r="Z36" s="2"/>
      <c r="AA36" s="2"/>
    </row>
    <row r="37">
      <c r="A37" s="11"/>
      <c r="B37" s="12"/>
      <c r="D37" s="4"/>
      <c r="E37" s="11"/>
      <c r="F37" s="11"/>
      <c r="G37" s="11"/>
      <c r="H37" s="2"/>
      <c r="I37" s="11"/>
      <c r="J37" s="11"/>
      <c r="K37" s="11"/>
      <c r="L37" s="2"/>
      <c r="M37" s="2"/>
      <c r="N37" s="2"/>
      <c r="O37" s="2"/>
      <c r="P37" s="2"/>
      <c r="Q37" s="2"/>
      <c r="R37" s="2"/>
      <c r="S37" s="2"/>
      <c r="T37" s="2"/>
      <c r="U37" s="2"/>
      <c r="V37" s="2"/>
      <c r="W37" s="2"/>
      <c r="X37" s="2"/>
      <c r="Y37" s="2"/>
      <c r="Z37" s="2"/>
      <c r="AA37" s="2"/>
    </row>
    <row r="38">
      <c r="A38" s="11"/>
      <c r="B38" s="12"/>
      <c r="C38" s="11"/>
      <c r="D38" s="4"/>
      <c r="E38" s="11"/>
      <c r="F38" s="11"/>
      <c r="G38" s="11"/>
      <c r="H38" s="2"/>
      <c r="I38" s="11"/>
      <c r="J38" s="11"/>
      <c r="K38" s="2"/>
      <c r="L38" s="2"/>
      <c r="M38" s="2"/>
      <c r="N38" s="2"/>
      <c r="O38" s="2"/>
      <c r="P38" s="2"/>
      <c r="Q38" s="2"/>
      <c r="R38" s="2"/>
      <c r="S38" s="2"/>
      <c r="T38" s="2"/>
      <c r="U38" s="2"/>
      <c r="V38" s="2"/>
      <c r="W38" s="2"/>
      <c r="X38" s="2"/>
      <c r="Y38" s="2"/>
      <c r="Z38" s="2"/>
      <c r="AA38" s="2"/>
    </row>
    <row r="39">
      <c r="A39" s="11"/>
      <c r="B39" s="12"/>
      <c r="D39" s="4"/>
      <c r="E39" s="11"/>
      <c r="F39" s="11"/>
      <c r="G39" s="11"/>
      <c r="H39" s="2"/>
      <c r="I39" s="11"/>
      <c r="J39" s="11"/>
      <c r="K39" s="2"/>
      <c r="L39" s="2"/>
      <c r="M39" s="2"/>
      <c r="N39" s="2"/>
      <c r="O39" s="2"/>
      <c r="P39" s="2"/>
      <c r="Q39" s="2"/>
      <c r="R39" s="2"/>
      <c r="S39" s="2"/>
      <c r="T39" s="2"/>
      <c r="U39" s="2"/>
      <c r="V39" s="2"/>
      <c r="W39" s="2"/>
      <c r="X39" s="2"/>
      <c r="Y39" s="2"/>
      <c r="Z39" s="2"/>
      <c r="AA39" s="2"/>
    </row>
    <row r="40">
      <c r="A40" s="2"/>
      <c r="B40" s="2"/>
      <c r="C40" s="2"/>
      <c r="D40" s="22"/>
      <c r="E40" s="2"/>
      <c r="F40" s="11"/>
      <c r="G40" s="2"/>
      <c r="H40" s="2"/>
      <c r="I40" s="2"/>
      <c r="J40" s="2"/>
      <c r="K40" s="2"/>
      <c r="L40" s="2"/>
      <c r="M40" s="2"/>
      <c r="N40" s="2"/>
      <c r="O40" s="2"/>
      <c r="P40" s="2"/>
      <c r="Q40" s="2"/>
      <c r="R40" s="2"/>
      <c r="S40" s="2"/>
      <c r="T40" s="2"/>
      <c r="U40" s="2"/>
      <c r="V40" s="2"/>
      <c r="W40" s="2"/>
      <c r="X40" s="2"/>
      <c r="Y40" s="2"/>
      <c r="Z40" s="2"/>
      <c r="AA40" s="2"/>
    </row>
    <row r="41">
      <c r="A41" s="2"/>
      <c r="B41" s="2"/>
      <c r="C41" s="2"/>
      <c r="D41" s="22"/>
      <c r="E41" s="2"/>
      <c r="F41" s="2"/>
      <c r="G41" s="2"/>
      <c r="H41" s="2"/>
      <c r="I41" s="2"/>
      <c r="J41" s="2"/>
      <c r="K41" s="2"/>
      <c r="L41" s="2"/>
      <c r="M41" s="2"/>
      <c r="N41" s="2"/>
      <c r="O41" s="2"/>
      <c r="P41" s="2"/>
      <c r="Q41" s="2"/>
      <c r="R41" s="2"/>
      <c r="S41" s="2"/>
      <c r="T41" s="2"/>
      <c r="U41" s="2"/>
      <c r="V41" s="2"/>
      <c r="W41" s="2"/>
      <c r="X41" s="2"/>
      <c r="Y41" s="2"/>
      <c r="Z41" s="2"/>
      <c r="AA41" s="2"/>
    </row>
    <row r="42">
      <c r="A42" s="2"/>
      <c r="B42" s="2"/>
      <c r="C42" s="2"/>
      <c r="D42" s="22"/>
      <c r="E42" s="2"/>
      <c r="F42" s="2"/>
      <c r="G42" s="2"/>
      <c r="H42" s="2"/>
      <c r="I42" s="2"/>
      <c r="J42" s="2"/>
      <c r="K42" s="2"/>
      <c r="L42" s="2"/>
      <c r="M42" s="2"/>
      <c r="N42" s="2"/>
      <c r="O42" s="2"/>
      <c r="P42" s="2"/>
      <c r="Q42" s="2"/>
      <c r="R42" s="2"/>
      <c r="S42" s="2"/>
      <c r="T42" s="2"/>
      <c r="U42" s="2"/>
      <c r="V42" s="2"/>
      <c r="W42" s="2"/>
      <c r="X42" s="2"/>
      <c r="Y42" s="2"/>
      <c r="Z42" s="2"/>
      <c r="AA42" s="2"/>
    </row>
    <row r="43">
      <c r="A43" s="2"/>
      <c r="B43" s="2"/>
      <c r="C43" s="2"/>
      <c r="D43" s="22"/>
      <c r="E43" s="2"/>
      <c r="F43" s="2"/>
      <c r="G43" s="2"/>
      <c r="H43" s="2"/>
      <c r="I43" s="2"/>
      <c r="J43" s="2"/>
      <c r="K43" s="2"/>
      <c r="L43" s="2"/>
      <c r="M43" s="2"/>
      <c r="N43" s="2"/>
      <c r="O43" s="2"/>
      <c r="P43" s="2"/>
      <c r="Q43" s="2"/>
      <c r="R43" s="2"/>
      <c r="S43" s="2"/>
      <c r="T43" s="2"/>
      <c r="U43" s="2"/>
      <c r="V43" s="2"/>
      <c r="W43" s="2"/>
      <c r="X43" s="2"/>
      <c r="Y43" s="2"/>
      <c r="Z43" s="2"/>
      <c r="AA43" s="2"/>
    </row>
    <row r="44">
      <c r="A44" s="2"/>
      <c r="B44" s="2"/>
      <c r="C44" s="2"/>
      <c r="D44" s="22"/>
      <c r="E44" s="2"/>
      <c r="F44" s="2"/>
      <c r="G44" s="2"/>
      <c r="H44" s="2"/>
      <c r="I44" s="2"/>
      <c r="J44" s="2"/>
      <c r="K44" s="2"/>
      <c r="L44" s="2"/>
      <c r="M44" s="2"/>
      <c r="N44" s="2"/>
      <c r="O44" s="2"/>
      <c r="P44" s="2"/>
      <c r="Q44" s="2"/>
      <c r="R44" s="2"/>
      <c r="S44" s="2"/>
      <c r="T44" s="2"/>
      <c r="U44" s="2"/>
      <c r="V44" s="2"/>
      <c r="W44" s="2"/>
      <c r="X44" s="2"/>
      <c r="Y44" s="2"/>
      <c r="Z44" s="2"/>
      <c r="AA44" s="2"/>
    </row>
    <row r="45">
      <c r="A45" s="2"/>
      <c r="B45" s="2"/>
      <c r="C45" s="2"/>
      <c r="D45" s="22"/>
      <c r="E45" s="2"/>
      <c r="F45" s="2"/>
      <c r="G45" s="2"/>
      <c r="H45" s="2"/>
      <c r="I45" s="2"/>
      <c r="J45" s="2"/>
      <c r="K45" s="2"/>
      <c r="L45" s="2"/>
      <c r="M45" s="2"/>
      <c r="N45" s="2"/>
      <c r="O45" s="2"/>
      <c r="P45" s="2"/>
      <c r="Q45" s="2"/>
      <c r="R45" s="2"/>
      <c r="S45" s="2"/>
      <c r="T45" s="2"/>
      <c r="U45" s="2"/>
      <c r="V45" s="2"/>
      <c r="W45" s="2"/>
      <c r="X45" s="2"/>
      <c r="Y45" s="2"/>
      <c r="Z45" s="2"/>
      <c r="AA45" s="2"/>
    </row>
    <row r="46">
      <c r="A46" s="2"/>
      <c r="B46" s="2"/>
      <c r="C46" s="2"/>
      <c r="D46" s="22"/>
      <c r="E46" s="2"/>
      <c r="F46" s="2"/>
      <c r="G46" s="2"/>
      <c r="H46" s="2"/>
      <c r="I46" s="2"/>
      <c r="J46" s="2"/>
      <c r="K46" s="2"/>
      <c r="L46" s="2"/>
      <c r="M46" s="2"/>
      <c r="N46" s="2"/>
      <c r="O46" s="2"/>
      <c r="P46" s="2"/>
      <c r="Q46" s="2"/>
      <c r="R46" s="2"/>
      <c r="S46" s="2"/>
      <c r="T46" s="2"/>
      <c r="U46" s="2"/>
      <c r="V46" s="2"/>
      <c r="W46" s="2"/>
      <c r="X46" s="2"/>
      <c r="Y46" s="2"/>
      <c r="Z46" s="2"/>
      <c r="AA46" s="2"/>
    </row>
    <row r="47">
      <c r="A47" s="2"/>
      <c r="B47" s="2"/>
      <c r="C47" s="2"/>
      <c r="D47" s="22"/>
      <c r="E47" s="2"/>
      <c r="F47" s="2"/>
      <c r="G47" s="2"/>
      <c r="H47" s="2"/>
      <c r="I47" s="2"/>
      <c r="J47" s="2"/>
      <c r="K47" s="2"/>
      <c r="L47" s="2"/>
      <c r="M47" s="2"/>
      <c r="N47" s="2"/>
      <c r="O47" s="2"/>
      <c r="P47" s="2"/>
      <c r="Q47" s="2"/>
      <c r="R47" s="2"/>
      <c r="S47" s="2"/>
      <c r="T47" s="2"/>
      <c r="U47" s="2"/>
      <c r="V47" s="2"/>
      <c r="W47" s="2"/>
      <c r="X47" s="2"/>
      <c r="Y47" s="2"/>
      <c r="Z47" s="2"/>
      <c r="AA47" s="2"/>
    </row>
    <row r="48">
      <c r="A48" s="2"/>
      <c r="B48" s="2"/>
      <c r="C48" s="2"/>
      <c r="D48" s="22"/>
      <c r="E48" s="2"/>
      <c r="F48" s="2"/>
      <c r="G48" s="2"/>
      <c r="H48" s="2"/>
      <c r="I48" s="2"/>
      <c r="J48" s="2"/>
      <c r="K48" s="2"/>
      <c r="L48" s="2"/>
      <c r="M48" s="2"/>
      <c r="N48" s="2"/>
      <c r="O48" s="2"/>
      <c r="P48" s="2"/>
      <c r="Q48" s="2"/>
      <c r="R48" s="2"/>
      <c r="S48" s="2"/>
      <c r="T48" s="2"/>
      <c r="U48" s="2"/>
      <c r="V48" s="2"/>
      <c r="W48" s="2"/>
      <c r="X48" s="2"/>
      <c r="Y48" s="2"/>
      <c r="Z48" s="2"/>
      <c r="AA48" s="2"/>
    </row>
    <row r="49">
      <c r="A49" s="2"/>
      <c r="B49" s="2"/>
      <c r="C49" s="2"/>
      <c r="D49" s="22"/>
      <c r="E49" s="2"/>
      <c r="F49" s="2"/>
      <c r="G49" s="2"/>
      <c r="H49" s="2"/>
      <c r="I49" s="2"/>
      <c r="J49" s="2"/>
      <c r="K49" s="2"/>
      <c r="L49" s="2"/>
      <c r="M49" s="2"/>
      <c r="N49" s="2"/>
      <c r="O49" s="2"/>
      <c r="P49" s="2"/>
      <c r="Q49" s="2"/>
      <c r="R49" s="2"/>
      <c r="S49" s="2"/>
      <c r="T49" s="2"/>
      <c r="U49" s="2"/>
      <c r="V49" s="2"/>
      <c r="W49" s="2"/>
      <c r="X49" s="2"/>
      <c r="Y49" s="2"/>
      <c r="Z49" s="2"/>
      <c r="AA49" s="2"/>
    </row>
    <row r="50">
      <c r="A50" s="2"/>
      <c r="B50" s="2"/>
      <c r="C50" s="2"/>
      <c r="D50" s="22"/>
      <c r="E50" s="2"/>
      <c r="F50" s="2"/>
      <c r="G50" s="2"/>
      <c r="H50" s="2"/>
      <c r="I50" s="2"/>
      <c r="J50" s="2"/>
      <c r="K50" s="2"/>
      <c r="L50" s="2"/>
      <c r="M50" s="2"/>
      <c r="N50" s="2"/>
      <c r="O50" s="2"/>
      <c r="P50" s="2"/>
      <c r="Q50" s="2"/>
      <c r="R50" s="2"/>
      <c r="S50" s="2"/>
      <c r="T50" s="2"/>
      <c r="U50" s="2"/>
      <c r="V50" s="2"/>
      <c r="W50" s="2"/>
      <c r="X50" s="2"/>
      <c r="Y50" s="2"/>
      <c r="Z50" s="2"/>
      <c r="AA50" s="2"/>
    </row>
    <row r="51">
      <c r="A51" s="2"/>
      <c r="B51" s="2"/>
      <c r="C51" s="2"/>
      <c r="D51" s="22"/>
      <c r="E51" s="2"/>
      <c r="F51" s="2"/>
      <c r="G51" s="2"/>
      <c r="H51" s="2"/>
      <c r="I51" s="2"/>
      <c r="J51" s="2"/>
      <c r="K51" s="2"/>
      <c r="L51" s="2"/>
      <c r="M51" s="2"/>
      <c r="N51" s="2"/>
      <c r="O51" s="2"/>
      <c r="P51" s="2"/>
      <c r="Q51" s="2"/>
      <c r="R51" s="2"/>
      <c r="S51" s="2"/>
      <c r="T51" s="2"/>
      <c r="U51" s="2"/>
      <c r="V51" s="2"/>
      <c r="W51" s="2"/>
      <c r="X51" s="2"/>
      <c r="Y51" s="2"/>
      <c r="Z51" s="2"/>
      <c r="AA51" s="2"/>
    </row>
    <row r="52">
      <c r="A52" s="2"/>
      <c r="B52" s="2"/>
      <c r="C52" s="2"/>
      <c r="D52" s="22"/>
      <c r="E52" s="2"/>
      <c r="F52" s="2"/>
      <c r="G52" s="2"/>
      <c r="H52" s="2"/>
      <c r="I52" s="2"/>
      <c r="J52" s="2"/>
      <c r="K52" s="2"/>
      <c r="L52" s="2"/>
      <c r="M52" s="2"/>
      <c r="N52" s="2"/>
      <c r="O52" s="2"/>
      <c r="P52" s="2"/>
      <c r="Q52" s="2"/>
      <c r="R52" s="2"/>
      <c r="S52" s="2"/>
      <c r="T52" s="2"/>
      <c r="U52" s="2"/>
      <c r="V52" s="2"/>
      <c r="W52" s="2"/>
      <c r="X52" s="2"/>
      <c r="Y52" s="2"/>
      <c r="Z52" s="2"/>
      <c r="AA52" s="2"/>
    </row>
    <row r="53">
      <c r="A53" s="2"/>
      <c r="B53" s="2"/>
      <c r="C53" s="2"/>
      <c r="D53" s="22"/>
      <c r="E53" s="2"/>
      <c r="F53" s="2"/>
      <c r="G53" s="2"/>
      <c r="H53" s="2"/>
      <c r="I53" s="2"/>
      <c r="J53" s="2"/>
      <c r="K53" s="2"/>
      <c r="L53" s="2"/>
      <c r="M53" s="2"/>
      <c r="N53" s="2"/>
      <c r="O53" s="2"/>
      <c r="P53" s="2"/>
      <c r="Q53" s="2"/>
      <c r="R53" s="2"/>
      <c r="S53" s="2"/>
      <c r="T53" s="2"/>
      <c r="U53" s="2"/>
      <c r="V53" s="2"/>
      <c r="W53" s="2"/>
      <c r="X53" s="2"/>
      <c r="Y53" s="2"/>
      <c r="Z53" s="2"/>
      <c r="AA53" s="2"/>
    </row>
    <row r="54">
      <c r="A54" s="2"/>
      <c r="B54" s="2"/>
      <c r="C54" s="2"/>
      <c r="D54" s="22"/>
      <c r="E54" s="2"/>
      <c r="F54" s="2"/>
      <c r="G54" s="2"/>
      <c r="H54" s="2"/>
      <c r="I54" s="2"/>
      <c r="J54" s="2"/>
      <c r="K54" s="2"/>
      <c r="L54" s="2"/>
      <c r="M54" s="2"/>
      <c r="N54" s="2"/>
      <c r="O54" s="2"/>
      <c r="P54" s="2"/>
      <c r="Q54" s="2"/>
      <c r="R54" s="2"/>
      <c r="S54" s="2"/>
      <c r="T54" s="2"/>
      <c r="U54" s="2"/>
      <c r="V54" s="2"/>
      <c r="W54" s="2"/>
      <c r="X54" s="2"/>
      <c r="Y54" s="2"/>
      <c r="Z54" s="2"/>
      <c r="AA54" s="2"/>
    </row>
    <row r="55">
      <c r="A55" s="2"/>
      <c r="B55" s="2"/>
      <c r="C55" s="2"/>
      <c r="D55" s="22"/>
      <c r="E55" s="2"/>
      <c r="F55" s="2"/>
      <c r="G55" s="2"/>
      <c r="H55" s="2"/>
      <c r="I55" s="2"/>
      <c r="J55" s="2"/>
      <c r="K55" s="2"/>
      <c r="L55" s="2"/>
      <c r="M55" s="2"/>
      <c r="N55" s="2"/>
      <c r="O55" s="2"/>
      <c r="P55" s="2"/>
      <c r="Q55" s="2"/>
      <c r="R55" s="2"/>
      <c r="S55" s="2"/>
      <c r="T55" s="2"/>
      <c r="U55" s="2"/>
      <c r="V55" s="2"/>
      <c r="W55" s="2"/>
      <c r="X55" s="2"/>
      <c r="Y55" s="2"/>
      <c r="Z55" s="2"/>
      <c r="AA55" s="2"/>
    </row>
    <row r="56">
      <c r="A56" s="2"/>
      <c r="B56" s="2"/>
      <c r="C56" s="2"/>
      <c r="D56" s="22"/>
      <c r="E56" s="2"/>
      <c r="F56" s="2"/>
      <c r="G56" s="2"/>
      <c r="H56" s="2"/>
      <c r="I56" s="2"/>
      <c r="J56" s="2"/>
      <c r="K56" s="2"/>
      <c r="L56" s="2"/>
      <c r="M56" s="2"/>
      <c r="N56" s="2"/>
      <c r="O56" s="2"/>
      <c r="P56" s="2"/>
      <c r="Q56" s="2"/>
      <c r="R56" s="2"/>
      <c r="S56" s="2"/>
      <c r="T56" s="2"/>
      <c r="U56" s="2"/>
      <c r="V56" s="2"/>
      <c r="W56" s="2"/>
      <c r="X56" s="2"/>
      <c r="Y56" s="2"/>
      <c r="Z56" s="2"/>
      <c r="AA56" s="2"/>
    </row>
    <row r="57">
      <c r="A57" s="2"/>
      <c r="B57" s="2"/>
      <c r="C57" s="2"/>
      <c r="D57" s="22"/>
      <c r="E57" s="2"/>
      <c r="F57" s="2"/>
      <c r="G57" s="2"/>
      <c r="H57" s="2"/>
      <c r="I57" s="2"/>
      <c r="J57" s="2"/>
      <c r="K57" s="2"/>
      <c r="L57" s="2"/>
      <c r="M57" s="2"/>
      <c r="N57" s="2"/>
      <c r="O57" s="2"/>
      <c r="P57" s="2"/>
      <c r="Q57" s="2"/>
      <c r="R57" s="2"/>
      <c r="S57" s="2"/>
      <c r="T57" s="2"/>
      <c r="U57" s="2"/>
      <c r="V57" s="2"/>
      <c r="W57" s="2"/>
      <c r="X57" s="2"/>
      <c r="Y57" s="2"/>
      <c r="Z57" s="2"/>
      <c r="AA57" s="2"/>
    </row>
    <row r="58">
      <c r="A58" s="2"/>
      <c r="B58" s="2"/>
      <c r="C58" s="2"/>
      <c r="D58" s="22"/>
      <c r="E58" s="2"/>
      <c r="F58" s="2"/>
      <c r="G58" s="2"/>
      <c r="H58" s="2"/>
      <c r="I58" s="2"/>
      <c r="J58" s="2"/>
      <c r="K58" s="2"/>
      <c r="L58" s="2"/>
      <c r="M58" s="2"/>
      <c r="N58" s="2"/>
      <c r="O58" s="2"/>
      <c r="P58" s="2"/>
      <c r="Q58" s="2"/>
      <c r="R58" s="2"/>
      <c r="S58" s="2"/>
      <c r="T58" s="2"/>
      <c r="U58" s="2"/>
      <c r="V58" s="2"/>
      <c r="W58" s="2"/>
      <c r="X58" s="2"/>
      <c r="Y58" s="2"/>
      <c r="Z58" s="2"/>
      <c r="AA58" s="2"/>
    </row>
    <row r="59">
      <c r="A59" s="2"/>
      <c r="B59" s="2"/>
      <c r="C59" s="2"/>
      <c r="D59" s="22"/>
      <c r="E59" s="2"/>
      <c r="F59" s="2"/>
      <c r="G59" s="2"/>
      <c r="H59" s="2"/>
      <c r="I59" s="2"/>
      <c r="J59" s="2"/>
      <c r="K59" s="2"/>
      <c r="L59" s="2"/>
      <c r="M59" s="2"/>
      <c r="N59" s="2"/>
      <c r="O59" s="2"/>
      <c r="P59" s="2"/>
      <c r="Q59" s="2"/>
      <c r="R59" s="2"/>
      <c r="S59" s="2"/>
      <c r="T59" s="2"/>
      <c r="U59" s="2"/>
      <c r="V59" s="2"/>
      <c r="W59" s="2"/>
      <c r="X59" s="2"/>
      <c r="Y59" s="2"/>
      <c r="Z59" s="2"/>
      <c r="AA59" s="2"/>
    </row>
    <row r="60">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sheetData>
  <mergeCells count="4">
    <mergeCell ref="A1:J3"/>
    <mergeCell ref="A4:C4"/>
    <mergeCell ref="F4:G4"/>
    <mergeCell ref="A5:I5"/>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108"/>
      <c r="B1" s="43" t="s">
        <v>53</v>
      </c>
      <c r="C1" s="98">
        <v>45357.0</v>
      </c>
      <c r="D1" s="45"/>
      <c r="E1" s="45"/>
      <c r="F1" s="46"/>
      <c r="G1" s="43" t="s">
        <v>54</v>
      </c>
      <c r="H1" s="85" t="s">
        <v>268</v>
      </c>
      <c r="I1" s="48"/>
      <c r="J1" s="48"/>
      <c r="K1" s="48"/>
      <c r="L1" s="48"/>
      <c r="M1" s="48"/>
      <c r="N1" s="49"/>
      <c r="O1" s="47"/>
      <c r="P1" s="48"/>
      <c r="Q1" s="48"/>
      <c r="R1" s="48"/>
      <c r="S1" s="49"/>
    </row>
    <row r="2">
      <c r="A2" s="50"/>
      <c r="B2" s="51" t="s">
        <v>55</v>
      </c>
      <c r="C2" s="17" t="s">
        <v>156</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269</v>
      </c>
    </row>
    <row r="8">
      <c r="N8" s="15" t="s">
        <v>270</v>
      </c>
    </row>
    <row r="10">
      <c r="A10" s="15" t="s">
        <v>19</v>
      </c>
    </row>
    <row r="11">
      <c r="D11" s="15"/>
      <c r="E11" s="72"/>
      <c r="F11" s="15"/>
    </row>
    <row r="12">
      <c r="B12" s="15">
        <v>1.0</v>
      </c>
      <c r="C12" s="88">
        <v>0.718113425925926</v>
      </c>
      <c r="D12" s="2" t="s">
        <v>92</v>
      </c>
      <c r="E12" s="79" t="s">
        <v>90</v>
      </c>
      <c r="F12" s="15" t="s">
        <v>93</v>
      </c>
      <c r="N12" s="79" t="s">
        <v>271</v>
      </c>
    </row>
    <row r="13">
      <c r="B13" s="15">
        <v>2.0</v>
      </c>
      <c r="C13" s="16">
        <v>0.7194322916620877</v>
      </c>
      <c r="D13" s="2" t="s">
        <v>92</v>
      </c>
      <c r="E13" s="79" t="s">
        <v>272</v>
      </c>
      <c r="F13" s="15" t="s">
        <v>93</v>
      </c>
      <c r="L13" s="15" t="s">
        <v>95</v>
      </c>
      <c r="N13" s="79" t="s">
        <v>273</v>
      </c>
    </row>
    <row r="14">
      <c r="B14" s="15">
        <v>3.0</v>
      </c>
      <c r="C14" s="16">
        <v>0.7210648148148148</v>
      </c>
      <c r="D14" s="2" t="s">
        <v>92</v>
      </c>
      <c r="E14" s="79" t="s">
        <v>274</v>
      </c>
      <c r="F14" s="15" t="s">
        <v>93</v>
      </c>
      <c r="N14" s="79" t="s">
        <v>275</v>
      </c>
    </row>
    <row r="15">
      <c r="B15" s="15">
        <v>4.0</v>
      </c>
      <c r="C15" s="16">
        <v>0.7232839699063334</v>
      </c>
      <c r="D15" s="2" t="s">
        <v>92</v>
      </c>
      <c r="E15" s="79" t="s">
        <v>276</v>
      </c>
      <c r="F15" s="15" t="s">
        <v>93</v>
      </c>
      <c r="G15" s="80" t="s">
        <v>277</v>
      </c>
      <c r="L15" s="15" t="s">
        <v>95</v>
      </c>
      <c r="N15" s="79" t="s">
        <v>278</v>
      </c>
    </row>
    <row r="16">
      <c r="B16" s="15">
        <v>5.0</v>
      </c>
      <c r="C16" s="16">
        <v>0.7256019791675499</v>
      </c>
      <c r="D16" s="2" t="s">
        <v>92</v>
      </c>
      <c r="E16" s="79" t="s">
        <v>279</v>
      </c>
      <c r="F16" s="15" t="s">
        <v>93</v>
      </c>
      <c r="G16" s="80" t="s">
        <v>277</v>
      </c>
      <c r="L16" s="15" t="s">
        <v>95</v>
      </c>
      <c r="N16" s="79" t="s">
        <v>280</v>
      </c>
    </row>
    <row r="17">
      <c r="D17" s="15"/>
      <c r="E17" s="72"/>
      <c r="F17" s="15"/>
    </row>
    <row r="18">
      <c r="B18" s="15">
        <v>6.0</v>
      </c>
      <c r="C18" s="16"/>
      <c r="D18" s="93" t="s">
        <v>113</v>
      </c>
      <c r="E18" s="95" t="s">
        <v>114</v>
      </c>
      <c r="F18" s="93" t="s">
        <v>93</v>
      </c>
    </row>
    <row r="19">
      <c r="B19" s="15">
        <v>7.0</v>
      </c>
      <c r="C19" s="16">
        <v>0.7513353356480366</v>
      </c>
      <c r="D19" s="15" t="s">
        <v>113</v>
      </c>
      <c r="E19" s="72" t="s">
        <v>114</v>
      </c>
      <c r="F19" s="15" t="s">
        <v>93</v>
      </c>
      <c r="N19" s="15" t="s">
        <v>281</v>
      </c>
    </row>
    <row r="20">
      <c r="B20" s="15">
        <v>8.0</v>
      </c>
      <c r="C20" s="16">
        <v>0.7535043865791522</v>
      </c>
      <c r="D20" s="15" t="s">
        <v>110</v>
      </c>
      <c r="E20" s="72" t="s">
        <v>111</v>
      </c>
      <c r="F20" s="15" t="s">
        <v>93</v>
      </c>
      <c r="N20" s="15" t="s">
        <v>127</v>
      </c>
    </row>
    <row r="22">
      <c r="B22" s="15">
        <v>9.0</v>
      </c>
      <c r="C22" s="16">
        <v>0.769096006944892</v>
      </c>
      <c r="D22" s="15" t="s">
        <v>115</v>
      </c>
      <c r="E22" s="72">
        <v>300.0</v>
      </c>
      <c r="F22" s="15" t="s">
        <v>93</v>
      </c>
      <c r="G22" s="15" t="s">
        <v>282</v>
      </c>
      <c r="H22" s="15">
        <v>1030.0</v>
      </c>
      <c r="I22" s="72" t="s">
        <v>118</v>
      </c>
      <c r="J22" s="15" t="s">
        <v>283</v>
      </c>
    </row>
    <row r="23">
      <c r="G23" s="101" t="s">
        <v>284</v>
      </c>
    </row>
    <row r="24">
      <c r="B24" s="15">
        <v>10.0</v>
      </c>
      <c r="C24" s="88">
        <v>0.7802546296296297</v>
      </c>
      <c r="D24" s="90" t="s">
        <v>116</v>
      </c>
      <c r="E24" s="18" t="s">
        <v>237</v>
      </c>
      <c r="F24" s="90" t="s">
        <v>93</v>
      </c>
      <c r="G24" s="2"/>
      <c r="H24" s="18">
        <v>1030.0</v>
      </c>
      <c r="I24" s="90"/>
      <c r="J24" s="15" t="s">
        <v>285</v>
      </c>
      <c r="K24" s="2"/>
      <c r="L24" s="2"/>
      <c r="M24" s="2"/>
      <c r="N24" s="84" t="s">
        <v>286</v>
      </c>
      <c r="P24" s="15" t="s">
        <v>287</v>
      </c>
    </row>
    <row r="25">
      <c r="B25" s="15">
        <v>11.0</v>
      </c>
      <c r="C25" s="16">
        <v>0.7842807523120428</v>
      </c>
      <c r="D25" s="90" t="s">
        <v>116</v>
      </c>
      <c r="E25" s="18" t="s">
        <v>237</v>
      </c>
      <c r="F25" s="90" t="s">
        <v>93</v>
      </c>
      <c r="G25" s="2"/>
      <c r="H25" s="18">
        <v>1030.0</v>
      </c>
      <c r="I25" s="90"/>
      <c r="J25" s="15" t="s">
        <v>285</v>
      </c>
      <c r="K25" s="11" t="s">
        <v>132</v>
      </c>
      <c r="L25" s="18" t="s">
        <v>131</v>
      </c>
      <c r="M25" s="2"/>
      <c r="N25" s="106" t="s">
        <v>288</v>
      </c>
      <c r="P25" s="15" t="s">
        <v>289</v>
      </c>
    </row>
    <row r="26">
      <c r="B26" s="15">
        <v>12.0</v>
      </c>
      <c r="C26" s="88">
        <v>0.7864699074074074</v>
      </c>
      <c r="D26" s="90" t="s">
        <v>116</v>
      </c>
      <c r="E26" s="18" t="s">
        <v>237</v>
      </c>
      <c r="F26" s="90" t="s">
        <v>93</v>
      </c>
      <c r="G26" s="2"/>
      <c r="H26" s="18">
        <v>1030.0</v>
      </c>
      <c r="I26" s="90"/>
      <c r="K26" s="11" t="s">
        <v>132</v>
      </c>
      <c r="L26" s="18" t="s">
        <v>131</v>
      </c>
      <c r="M26" s="2"/>
      <c r="N26" s="106" t="s">
        <v>288</v>
      </c>
      <c r="P26" s="15"/>
    </row>
    <row r="27">
      <c r="B27" s="15">
        <v>13.0</v>
      </c>
      <c r="C27" s="103">
        <v>0.7888194444444444</v>
      </c>
      <c r="D27" s="104" t="s">
        <v>116</v>
      </c>
      <c r="E27" s="109" t="s">
        <v>237</v>
      </c>
      <c r="F27" s="104" t="s">
        <v>93</v>
      </c>
      <c r="G27" s="110"/>
      <c r="H27" s="109">
        <v>1030.0</v>
      </c>
      <c r="I27" s="104"/>
      <c r="J27" s="96"/>
      <c r="K27" s="111"/>
      <c r="L27" s="109"/>
      <c r="M27" s="110"/>
      <c r="N27" s="106" t="s">
        <v>290</v>
      </c>
      <c r="P27" s="15" t="s">
        <v>291</v>
      </c>
      <c r="Q27" s="15" t="s">
        <v>292</v>
      </c>
    </row>
    <row r="28">
      <c r="B28" s="15">
        <v>14.0</v>
      </c>
      <c r="C28" s="88">
        <v>0.7923611111111111</v>
      </c>
      <c r="D28" s="90" t="s">
        <v>116</v>
      </c>
      <c r="E28" s="18" t="s">
        <v>237</v>
      </c>
      <c r="F28" s="90" t="s">
        <v>93</v>
      </c>
      <c r="G28" s="2"/>
      <c r="H28" s="18">
        <v>1030.0</v>
      </c>
      <c r="I28" s="90"/>
      <c r="K28" s="11" t="s">
        <v>250</v>
      </c>
      <c r="L28" s="18" t="s">
        <v>198</v>
      </c>
      <c r="M28" s="2"/>
      <c r="N28" s="106" t="s">
        <v>293</v>
      </c>
      <c r="P28" s="15"/>
    </row>
    <row r="29">
      <c r="B29" s="15">
        <v>15.0</v>
      </c>
      <c r="C29" s="88">
        <v>0.7969097222222222</v>
      </c>
      <c r="D29" s="90" t="s">
        <v>116</v>
      </c>
      <c r="E29" s="18" t="s">
        <v>237</v>
      </c>
      <c r="F29" s="90" t="s">
        <v>93</v>
      </c>
      <c r="G29" s="2"/>
      <c r="H29" s="18">
        <v>1030.0</v>
      </c>
      <c r="I29" s="90"/>
      <c r="K29" s="11" t="s">
        <v>132</v>
      </c>
      <c r="L29" s="18" t="s">
        <v>241</v>
      </c>
      <c r="M29" s="2"/>
      <c r="N29" s="106" t="s">
        <v>293</v>
      </c>
    </row>
    <row r="30">
      <c r="B30" s="15">
        <v>16.0</v>
      </c>
      <c r="C30" s="88">
        <v>0.8009143518518519</v>
      </c>
      <c r="D30" s="90" t="s">
        <v>116</v>
      </c>
      <c r="E30" s="18" t="s">
        <v>237</v>
      </c>
      <c r="F30" s="90" t="s">
        <v>93</v>
      </c>
      <c r="G30" s="2"/>
      <c r="H30" s="18">
        <v>1030.0</v>
      </c>
      <c r="I30" s="90"/>
      <c r="K30" s="11" t="s">
        <v>294</v>
      </c>
      <c r="L30" s="11"/>
      <c r="M30" s="2"/>
      <c r="N30" s="106" t="s">
        <v>293</v>
      </c>
      <c r="P30" s="15" t="s">
        <v>295</v>
      </c>
    </row>
    <row r="31">
      <c r="E31" s="72"/>
      <c r="I31" s="72"/>
    </row>
    <row r="32">
      <c r="B32" s="15">
        <v>17.0</v>
      </c>
      <c r="C32" s="88">
        <v>0.8035069444444445</v>
      </c>
      <c r="D32" s="15" t="s">
        <v>116</v>
      </c>
      <c r="E32" s="72">
        <v>1800.0</v>
      </c>
      <c r="F32" s="15" t="s">
        <v>93</v>
      </c>
      <c r="G32" s="15" t="s">
        <v>296</v>
      </c>
      <c r="H32" s="18">
        <v>1030.0</v>
      </c>
      <c r="I32" s="72" t="s">
        <v>118</v>
      </c>
      <c r="J32" s="15" t="s">
        <v>213</v>
      </c>
      <c r="N32" s="15" t="s">
        <v>297</v>
      </c>
    </row>
    <row r="33">
      <c r="B33" s="15">
        <v>18.0</v>
      </c>
      <c r="C33" s="16">
        <v>0.8260594097228022</v>
      </c>
      <c r="D33" s="15" t="s">
        <v>116</v>
      </c>
      <c r="E33" s="72">
        <v>1800.0</v>
      </c>
      <c r="F33" s="15" t="s">
        <v>93</v>
      </c>
      <c r="G33" s="15" t="s">
        <v>298</v>
      </c>
      <c r="H33" s="18">
        <v>1030.0</v>
      </c>
      <c r="I33" s="72" t="s">
        <v>118</v>
      </c>
      <c r="J33" s="15" t="s">
        <v>223</v>
      </c>
      <c r="N33" s="15" t="s">
        <v>299</v>
      </c>
    </row>
    <row r="34">
      <c r="B34" s="15">
        <v>19.0</v>
      </c>
      <c r="C34" s="88">
        <v>0.848275462962963</v>
      </c>
      <c r="D34" s="15" t="s">
        <v>116</v>
      </c>
      <c r="E34" s="72">
        <v>1800.0</v>
      </c>
      <c r="F34" s="15" t="s">
        <v>93</v>
      </c>
      <c r="G34" s="15" t="s">
        <v>300</v>
      </c>
      <c r="H34" s="18">
        <v>1030.0</v>
      </c>
      <c r="I34" s="72" t="s">
        <v>118</v>
      </c>
      <c r="J34" s="15" t="s">
        <v>221</v>
      </c>
      <c r="N34" s="15" t="s">
        <v>141</v>
      </c>
    </row>
    <row r="35">
      <c r="B35" s="15">
        <v>20.0</v>
      </c>
      <c r="C35" s="88">
        <v>0.8725115740740741</v>
      </c>
      <c r="D35" s="15" t="s">
        <v>113</v>
      </c>
      <c r="E35" s="72" t="s">
        <v>114</v>
      </c>
      <c r="F35" s="15" t="s">
        <v>93</v>
      </c>
      <c r="H35" s="18"/>
      <c r="I35" s="72"/>
      <c r="N35" s="15"/>
    </row>
    <row r="36">
      <c r="B36" s="15">
        <v>21.0</v>
      </c>
      <c r="C36" s="88">
        <v>0.8749074074074074</v>
      </c>
      <c r="D36" s="15" t="s">
        <v>110</v>
      </c>
      <c r="E36" s="72" t="s">
        <v>111</v>
      </c>
      <c r="F36" s="15" t="s">
        <v>93</v>
      </c>
      <c r="H36" s="18"/>
      <c r="I36" s="72"/>
      <c r="N36" s="15"/>
    </row>
    <row r="37">
      <c r="B37" s="15">
        <v>22.0</v>
      </c>
      <c r="C37" s="88">
        <v>0.877337962962963</v>
      </c>
      <c r="D37" s="15" t="s">
        <v>116</v>
      </c>
      <c r="E37" s="72">
        <v>1800.0</v>
      </c>
      <c r="F37" s="15" t="s">
        <v>93</v>
      </c>
      <c r="G37" s="15" t="s">
        <v>301</v>
      </c>
      <c r="H37" s="18">
        <v>1030.0</v>
      </c>
      <c r="I37" s="72" t="s">
        <v>118</v>
      </c>
      <c r="J37" s="15" t="s">
        <v>236</v>
      </c>
      <c r="N37" s="15" t="s">
        <v>122</v>
      </c>
    </row>
    <row r="38">
      <c r="B38" s="15">
        <v>23.0</v>
      </c>
      <c r="C38" s="16">
        <v>0.8997891319449991</v>
      </c>
      <c r="D38" s="15" t="s">
        <v>116</v>
      </c>
      <c r="E38" s="72">
        <v>1800.0</v>
      </c>
      <c r="F38" s="15" t="s">
        <v>93</v>
      </c>
      <c r="G38" s="15" t="s">
        <v>302</v>
      </c>
      <c r="H38" s="18">
        <v>1030.0</v>
      </c>
      <c r="I38" s="72" t="s">
        <v>118</v>
      </c>
      <c r="J38" s="15" t="s">
        <v>236</v>
      </c>
      <c r="N38" s="15" t="s">
        <v>124</v>
      </c>
    </row>
    <row r="39">
      <c r="B39" s="15">
        <v>24.0</v>
      </c>
      <c r="C39" s="16">
        <v>0.9215972222222222</v>
      </c>
      <c r="D39" s="15" t="s">
        <v>116</v>
      </c>
      <c r="E39" s="72">
        <v>1800.0</v>
      </c>
      <c r="F39" s="15" t="s">
        <v>93</v>
      </c>
      <c r="G39" s="15" t="s">
        <v>303</v>
      </c>
      <c r="H39" s="18">
        <v>1030.0</v>
      </c>
      <c r="I39" s="72" t="s">
        <v>118</v>
      </c>
      <c r="J39" s="15" t="s">
        <v>304</v>
      </c>
      <c r="N39" s="15" t="s">
        <v>126</v>
      </c>
    </row>
    <row r="40">
      <c r="B40" s="15">
        <v>25.0</v>
      </c>
      <c r="C40" s="16">
        <v>0.9442997106525581</v>
      </c>
      <c r="D40" s="15" t="s">
        <v>116</v>
      </c>
      <c r="E40" s="72">
        <v>1800.0</v>
      </c>
      <c r="F40" s="15" t="s">
        <v>93</v>
      </c>
      <c r="G40" s="15" t="s">
        <v>305</v>
      </c>
      <c r="H40" s="18">
        <v>1050.0</v>
      </c>
      <c r="I40" s="72" t="s">
        <v>118</v>
      </c>
      <c r="J40" s="15" t="s">
        <v>304</v>
      </c>
      <c r="N40" s="15" t="s">
        <v>139</v>
      </c>
    </row>
    <row r="41">
      <c r="B41" s="15">
        <v>26.0</v>
      </c>
      <c r="C41" s="16">
        <v>0.9677920254616765</v>
      </c>
      <c r="D41" s="15" t="s">
        <v>113</v>
      </c>
      <c r="E41" s="72" t="s">
        <v>114</v>
      </c>
      <c r="F41" s="15" t="s">
        <v>93</v>
      </c>
      <c r="H41" s="18"/>
      <c r="I41" s="72"/>
    </row>
    <row r="42">
      <c r="B42" s="15">
        <v>27.0</v>
      </c>
      <c r="C42" s="16">
        <v>0.9706560879640165</v>
      </c>
      <c r="D42" s="15" t="s">
        <v>110</v>
      </c>
      <c r="E42" s="72" t="s">
        <v>111</v>
      </c>
      <c r="F42" s="15" t="s">
        <v>93</v>
      </c>
      <c r="H42" s="18"/>
      <c r="I42" s="72"/>
    </row>
    <row r="43">
      <c r="B43" s="15"/>
      <c r="C43" s="16"/>
      <c r="D43" s="15"/>
      <c r="E43" s="15"/>
      <c r="F43" s="15"/>
    </row>
    <row r="44">
      <c r="B44" s="15">
        <v>28.0</v>
      </c>
      <c r="C44" s="16">
        <v>0.9732175925925926</v>
      </c>
      <c r="D44" s="15" t="s">
        <v>116</v>
      </c>
      <c r="E44" s="15">
        <v>60.0</v>
      </c>
      <c r="F44" s="15" t="s">
        <v>306</v>
      </c>
    </row>
    <row r="45">
      <c r="B45" s="15">
        <v>29.0</v>
      </c>
      <c r="C45" s="16">
        <v>0.9748807060168474</v>
      </c>
      <c r="D45" s="15" t="s">
        <v>116</v>
      </c>
      <c r="E45" s="15">
        <v>60.0</v>
      </c>
      <c r="F45" s="15" t="s">
        <v>307</v>
      </c>
    </row>
    <row r="48">
      <c r="A48" s="15" t="s">
        <v>21</v>
      </c>
    </row>
    <row r="49">
      <c r="B49" s="15"/>
      <c r="C49" s="16"/>
      <c r="D49" s="15"/>
      <c r="E49" s="72"/>
      <c r="F49" s="15"/>
      <c r="H49" s="15"/>
      <c r="I49" s="72"/>
    </row>
    <row r="50">
      <c r="B50" s="15">
        <v>30.0</v>
      </c>
      <c r="C50" s="16">
        <v>0.023945335648022592</v>
      </c>
      <c r="D50" s="15" t="s">
        <v>113</v>
      </c>
      <c r="E50" s="72" t="s">
        <v>114</v>
      </c>
      <c r="F50" s="15" t="s">
        <v>93</v>
      </c>
      <c r="H50" s="15"/>
      <c r="I50" s="72"/>
    </row>
    <row r="51">
      <c r="B51" s="15">
        <v>31.0</v>
      </c>
      <c r="C51" s="16">
        <v>0.026703240742790513</v>
      </c>
      <c r="D51" s="15" t="s">
        <v>110</v>
      </c>
      <c r="E51" s="72" t="s">
        <v>111</v>
      </c>
      <c r="F51" s="15" t="s">
        <v>93</v>
      </c>
      <c r="H51" s="15"/>
      <c r="I51" s="72"/>
      <c r="N51" s="15" t="s">
        <v>308</v>
      </c>
    </row>
    <row r="52">
      <c r="B52" s="15">
        <v>32.0</v>
      </c>
      <c r="C52" s="16">
        <v>0.029861111111111113</v>
      </c>
      <c r="D52" s="15" t="s">
        <v>115</v>
      </c>
      <c r="E52" s="72">
        <v>300.0</v>
      </c>
      <c r="F52" s="15" t="s">
        <v>93</v>
      </c>
      <c r="H52" s="15">
        <v>1050.0</v>
      </c>
      <c r="I52" s="72" t="s">
        <v>118</v>
      </c>
    </row>
    <row r="53">
      <c r="B53" s="15">
        <v>33.0</v>
      </c>
      <c r="C53" s="16">
        <v>0.04971915509668179</v>
      </c>
      <c r="D53" s="15" t="s">
        <v>110</v>
      </c>
      <c r="E53" s="72" t="s">
        <v>111</v>
      </c>
      <c r="F53" s="15" t="s">
        <v>93</v>
      </c>
      <c r="H53" s="15"/>
      <c r="I53" s="72"/>
      <c r="N53" s="15" t="s">
        <v>127</v>
      </c>
    </row>
    <row r="54">
      <c r="B54" s="15"/>
      <c r="C54" s="16"/>
      <c r="D54" s="15"/>
      <c r="E54" s="72"/>
      <c r="F54" s="15"/>
      <c r="H54" s="15"/>
      <c r="I54" s="72"/>
    </row>
    <row r="56">
      <c r="B56" s="15">
        <v>34.0</v>
      </c>
      <c r="C56" s="16">
        <v>0.05799995370034594</v>
      </c>
      <c r="D56" s="15" t="s">
        <v>116</v>
      </c>
      <c r="E56" s="72">
        <v>1800.0</v>
      </c>
      <c r="F56" s="15" t="s">
        <v>93</v>
      </c>
      <c r="G56" s="15" t="s">
        <v>309</v>
      </c>
      <c r="H56" s="15">
        <v>1020.0</v>
      </c>
      <c r="I56" s="72" t="s">
        <v>118</v>
      </c>
      <c r="J56" s="15" t="s">
        <v>283</v>
      </c>
      <c r="N56" s="15" t="s">
        <v>310</v>
      </c>
    </row>
    <row r="57">
      <c r="B57" s="15">
        <v>35.0</v>
      </c>
      <c r="C57" s="16">
        <v>0.08035100694542052</v>
      </c>
      <c r="D57" s="15" t="s">
        <v>116</v>
      </c>
      <c r="E57" s="72">
        <v>1800.0</v>
      </c>
      <c r="F57" s="15" t="s">
        <v>93</v>
      </c>
      <c r="G57" s="15" t="s">
        <v>311</v>
      </c>
      <c r="H57" s="15">
        <v>1020.0</v>
      </c>
      <c r="I57" s="72" t="s">
        <v>118</v>
      </c>
      <c r="J57" s="15" t="s">
        <v>312</v>
      </c>
      <c r="N57" s="15" t="s">
        <v>313</v>
      </c>
    </row>
    <row r="58">
      <c r="B58" s="15">
        <v>36.0</v>
      </c>
      <c r="C58" s="88">
        <v>0.1025462962962963</v>
      </c>
      <c r="D58" s="15" t="s">
        <v>116</v>
      </c>
      <c r="E58" s="72">
        <v>1800.0</v>
      </c>
      <c r="F58" s="15" t="s">
        <v>93</v>
      </c>
      <c r="G58" s="15" t="s">
        <v>314</v>
      </c>
      <c r="H58" s="15">
        <v>1020.0</v>
      </c>
      <c r="I58" s="72" t="s">
        <v>118</v>
      </c>
      <c r="J58" s="15" t="s">
        <v>315</v>
      </c>
      <c r="N58" s="15" t="s">
        <v>316</v>
      </c>
    </row>
    <row r="59">
      <c r="B59" s="15">
        <v>37.0</v>
      </c>
      <c r="C59" s="88">
        <v>0.12476851851851851</v>
      </c>
      <c r="D59" s="15" t="s">
        <v>116</v>
      </c>
      <c r="E59" s="72">
        <v>1800.0</v>
      </c>
      <c r="F59" s="15" t="s">
        <v>93</v>
      </c>
      <c r="G59" s="15" t="s">
        <v>233</v>
      </c>
      <c r="H59" s="15">
        <v>1020.0</v>
      </c>
      <c r="I59" s="72" t="s">
        <v>118</v>
      </c>
      <c r="J59" s="15" t="s">
        <v>317</v>
      </c>
      <c r="N59" s="15" t="s">
        <v>318</v>
      </c>
    </row>
    <row r="60">
      <c r="B60" s="15">
        <v>38.0</v>
      </c>
      <c r="C60" s="16">
        <v>0.14746385416947305</v>
      </c>
      <c r="D60" s="15" t="s">
        <v>113</v>
      </c>
      <c r="E60" s="72" t="s">
        <v>114</v>
      </c>
      <c r="F60" s="15" t="s">
        <v>93</v>
      </c>
      <c r="I60" s="89"/>
    </row>
    <row r="61">
      <c r="B61" s="15">
        <v>39.0</v>
      </c>
      <c r="C61" s="16">
        <v>0.14922453703703703</v>
      </c>
      <c r="D61" s="15" t="s">
        <v>110</v>
      </c>
      <c r="E61" s="72" t="s">
        <v>111</v>
      </c>
      <c r="F61" s="15" t="s">
        <v>93</v>
      </c>
      <c r="I61" s="89"/>
    </row>
    <row r="62">
      <c r="B62" s="15">
        <v>40.0</v>
      </c>
      <c r="C62" s="16">
        <v>0.15143518518518517</v>
      </c>
      <c r="D62" s="15" t="s">
        <v>116</v>
      </c>
      <c r="E62" s="72">
        <v>1800.0</v>
      </c>
      <c r="F62" s="15" t="s">
        <v>93</v>
      </c>
      <c r="G62" s="15" t="s">
        <v>233</v>
      </c>
      <c r="H62" s="15">
        <v>1020.0</v>
      </c>
      <c r="I62" s="72" t="s">
        <v>118</v>
      </c>
      <c r="J62" s="15" t="s">
        <v>319</v>
      </c>
      <c r="N62" s="15" t="s">
        <v>320</v>
      </c>
    </row>
    <row r="63">
      <c r="B63" s="15">
        <v>41.0</v>
      </c>
      <c r="C63" s="88">
        <v>0.17429398148148148</v>
      </c>
      <c r="D63" s="15" t="s">
        <v>116</v>
      </c>
      <c r="E63" s="72">
        <v>1800.0</v>
      </c>
      <c r="F63" s="15" t="s">
        <v>93</v>
      </c>
      <c r="G63" s="15" t="s">
        <v>321</v>
      </c>
      <c r="H63" s="15">
        <v>1020.0</v>
      </c>
      <c r="I63" s="72" t="s">
        <v>118</v>
      </c>
      <c r="J63" s="15" t="s">
        <v>322</v>
      </c>
      <c r="N63" s="15" t="s">
        <v>323</v>
      </c>
    </row>
    <row r="64">
      <c r="B64" s="15"/>
      <c r="C64" s="103">
        <v>0.19658564814814813</v>
      </c>
      <c r="D64" s="93" t="s">
        <v>116</v>
      </c>
      <c r="E64" s="95">
        <v>1800.0</v>
      </c>
      <c r="F64" s="93" t="s">
        <v>93</v>
      </c>
      <c r="G64" s="93" t="s">
        <v>324</v>
      </c>
      <c r="H64" s="93">
        <v>1020.0</v>
      </c>
      <c r="I64" s="95" t="s">
        <v>118</v>
      </c>
      <c r="J64" s="96"/>
      <c r="K64" s="96"/>
      <c r="L64" s="96"/>
      <c r="M64" s="96"/>
      <c r="N64" s="15" t="s">
        <v>325</v>
      </c>
    </row>
    <row r="66">
      <c r="B66" s="15" t="s">
        <v>326</v>
      </c>
      <c r="C66" s="88">
        <v>0.20145833333333332</v>
      </c>
      <c r="D66" s="15" t="s">
        <v>153</v>
      </c>
      <c r="E66" s="15">
        <v>1800.0</v>
      </c>
      <c r="F66" s="15" t="s">
        <v>93</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3.13"/>
    <col customWidth="1" min="16" max="16" width="21.88"/>
  </cols>
  <sheetData>
    <row r="1">
      <c r="A1" s="42"/>
      <c r="B1" s="43" t="s">
        <v>53</v>
      </c>
      <c r="C1" s="98">
        <v>45388.0</v>
      </c>
      <c r="D1" s="45"/>
      <c r="E1" s="45"/>
      <c r="F1" s="46"/>
      <c r="G1" s="43" t="s">
        <v>54</v>
      </c>
      <c r="H1" s="85" t="s">
        <v>327</v>
      </c>
      <c r="I1" s="48"/>
      <c r="J1" s="48"/>
      <c r="K1" s="48"/>
      <c r="L1" s="48"/>
      <c r="M1" s="48"/>
      <c r="N1" s="49"/>
      <c r="O1" s="47"/>
      <c r="P1" s="48"/>
      <c r="Q1" s="48"/>
      <c r="R1" s="48"/>
      <c r="S1" s="49"/>
    </row>
    <row r="2">
      <c r="A2" s="50"/>
      <c r="B2" s="51" t="s">
        <v>55</v>
      </c>
      <c r="C2" s="52" t="s">
        <v>156</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328</v>
      </c>
    </row>
    <row r="8">
      <c r="N8" s="15" t="s">
        <v>270</v>
      </c>
    </row>
    <row r="9">
      <c r="A9" s="15" t="s">
        <v>23</v>
      </c>
    </row>
    <row r="10">
      <c r="B10" s="15">
        <v>1.0</v>
      </c>
      <c r="C10" s="16">
        <v>0.7212684722180711</v>
      </c>
      <c r="D10" s="15" t="s">
        <v>113</v>
      </c>
      <c r="E10" s="72" t="s">
        <v>114</v>
      </c>
      <c r="F10" s="15" t="s">
        <v>93</v>
      </c>
    </row>
    <row r="11">
      <c r="B11" s="15">
        <v>2.0</v>
      </c>
      <c r="C11" s="16">
        <v>0.7233217592592592</v>
      </c>
      <c r="D11" s="15" t="s">
        <v>110</v>
      </c>
      <c r="E11" s="72" t="s">
        <v>111</v>
      </c>
      <c r="F11" s="15" t="s">
        <v>93</v>
      </c>
      <c r="N11" s="15" t="s">
        <v>127</v>
      </c>
    </row>
    <row r="12">
      <c r="N12" s="15" t="s">
        <v>329</v>
      </c>
    </row>
    <row r="13">
      <c r="A13" s="15" t="s">
        <v>330</v>
      </c>
    </row>
    <row r="14">
      <c r="B14" s="15">
        <v>3.0</v>
      </c>
      <c r="C14" s="16">
        <v>0.026379432871181052</v>
      </c>
      <c r="D14" s="15" t="s">
        <v>113</v>
      </c>
      <c r="E14" s="72" t="s">
        <v>114</v>
      </c>
      <c r="F14" s="15" t="s">
        <v>93</v>
      </c>
    </row>
    <row r="15">
      <c r="B15" s="15">
        <v>4.0</v>
      </c>
      <c r="C15" s="16">
        <v>0.028835682867793366</v>
      </c>
      <c r="D15" s="15" t="s">
        <v>110</v>
      </c>
      <c r="E15" s="72" t="s">
        <v>111</v>
      </c>
      <c r="F15" s="15" t="s">
        <v>93</v>
      </c>
      <c r="N15" s="15" t="s">
        <v>331</v>
      </c>
    </row>
    <row r="16">
      <c r="B16" s="15">
        <v>5.0</v>
      </c>
      <c r="C16" s="16">
        <v>0.03537158564722631</v>
      </c>
      <c r="D16" s="15" t="s">
        <v>110</v>
      </c>
      <c r="E16" s="72" t="s">
        <v>111</v>
      </c>
      <c r="F16" s="15" t="s">
        <v>93</v>
      </c>
      <c r="N16" s="15" t="s">
        <v>127</v>
      </c>
    </row>
    <row r="17">
      <c r="N17" s="17" t="s">
        <v>332</v>
      </c>
    </row>
    <row r="18">
      <c r="N18" s="15"/>
    </row>
    <row r="19">
      <c r="N19" s="78" t="s">
        <v>333</v>
      </c>
    </row>
    <row r="20">
      <c r="N20" s="101" t="s">
        <v>334</v>
      </c>
    </row>
    <row r="21">
      <c r="N21" s="101" t="s">
        <v>335</v>
      </c>
    </row>
    <row r="22">
      <c r="B22" s="15">
        <v>6.0</v>
      </c>
      <c r="C22" s="88">
        <v>0.19013888888888889</v>
      </c>
      <c r="D22" s="15" t="s">
        <v>115</v>
      </c>
      <c r="E22" s="72">
        <v>300.0</v>
      </c>
      <c r="F22" s="15" t="s">
        <v>93</v>
      </c>
      <c r="G22" s="15" t="s">
        <v>336</v>
      </c>
      <c r="H22" s="15">
        <v>1030.0</v>
      </c>
      <c r="I22" s="72" t="s">
        <v>118</v>
      </c>
      <c r="J22" s="15" t="s">
        <v>337</v>
      </c>
      <c r="N22" s="15" t="s">
        <v>338</v>
      </c>
    </row>
    <row r="23">
      <c r="B23" s="15">
        <v>7.0</v>
      </c>
      <c r="C23" s="88">
        <v>0.19795138888888889</v>
      </c>
      <c r="D23" s="15" t="s">
        <v>116</v>
      </c>
      <c r="E23" s="72">
        <v>1800.0</v>
      </c>
      <c r="F23" s="15" t="s">
        <v>93</v>
      </c>
      <c r="G23" s="15" t="s">
        <v>339</v>
      </c>
      <c r="H23" s="15">
        <v>1030.0</v>
      </c>
      <c r="I23" s="72" t="s">
        <v>118</v>
      </c>
      <c r="J23" s="15" t="s">
        <v>340</v>
      </c>
      <c r="N23" s="15" t="s">
        <v>139</v>
      </c>
      <c r="O23" s="15" t="s">
        <v>341</v>
      </c>
    </row>
    <row r="24">
      <c r="E24" s="72"/>
      <c r="I24" s="72"/>
    </row>
    <row r="25">
      <c r="E25" s="72"/>
      <c r="I25" s="72"/>
    </row>
    <row r="26">
      <c r="E26" s="89"/>
      <c r="I26" s="89"/>
      <c r="N26" s="15" t="s">
        <v>342</v>
      </c>
    </row>
    <row r="27">
      <c r="B27" s="15">
        <v>8.0</v>
      </c>
      <c r="C27" s="103">
        <v>0.22924768518518518</v>
      </c>
      <c r="D27" s="104" t="s">
        <v>116</v>
      </c>
      <c r="E27" s="109" t="s">
        <v>237</v>
      </c>
      <c r="F27" s="104" t="s">
        <v>93</v>
      </c>
      <c r="G27" s="96"/>
      <c r="H27" s="93">
        <v>1030.0</v>
      </c>
      <c r="I27" s="96"/>
      <c r="J27" s="93" t="s">
        <v>138</v>
      </c>
      <c r="K27" s="96"/>
      <c r="L27" s="96"/>
      <c r="M27" s="96"/>
      <c r="N27" s="105" t="s">
        <v>343</v>
      </c>
      <c r="P27" s="112" t="s">
        <v>344</v>
      </c>
    </row>
    <row r="28">
      <c r="B28" s="15">
        <v>9.0</v>
      </c>
      <c r="C28" s="113">
        <v>0.2335648148148148</v>
      </c>
      <c r="D28" s="104" t="s">
        <v>116</v>
      </c>
      <c r="E28" s="109" t="s">
        <v>237</v>
      </c>
      <c r="F28" s="104" t="s">
        <v>93</v>
      </c>
      <c r="G28" s="96"/>
      <c r="H28" s="93">
        <v>1030.0</v>
      </c>
      <c r="I28" s="96"/>
      <c r="J28" s="93" t="s">
        <v>234</v>
      </c>
      <c r="K28" s="96"/>
      <c r="L28" s="96"/>
      <c r="M28" s="96"/>
      <c r="N28" s="105" t="s">
        <v>345</v>
      </c>
      <c r="O28" s="96"/>
      <c r="P28" s="112" t="s">
        <v>344</v>
      </c>
    </row>
    <row r="29">
      <c r="D29" s="90"/>
      <c r="E29" s="18"/>
      <c r="F29" s="90"/>
      <c r="N29" s="84"/>
    </row>
    <row r="30">
      <c r="D30" s="90"/>
      <c r="E30" s="18"/>
      <c r="F30" s="90"/>
      <c r="N30" s="84"/>
    </row>
    <row r="31">
      <c r="D31" s="90"/>
      <c r="E31" s="18"/>
      <c r="F31" s="90"/>
      <c r="N31" s="17" t="s">
        <v>346</v>
      </c>
    </row>
    <row r="32">
      <c r="B32" s="97">
        <v>45578.0</v>
      </c>
      <c r="C32" s="91">
        <v>0.24078703703703705</v>
      </c>
      <c r="D32" s="15" t="s">
        <v>153</v>
      </c>
      <c r="E32" s="15">
        <v>1800.0</v>
      </c>
    </row>
    <row r="33">
      <c r="B33" s="97"/>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38"/>
    <col customWidth="1" min="15" max="15" width="18.25"/>
  </cols>
  <sheetData>
    <row r="1">
      <c r="A1" s="42"/>
      <c r="B1" s="43" t="s">
        <v>53</v>
      </c>
      <c r="C1" s="98">
        <v>45418.0</v>
      </c>
      <c r="D1" s="45"/>
      <c r="E1" s="45"/>
      <c r="F1" s="46"/>
      <c r="G1" s="43" t="s">
        <v>54</v>
      </c>
      <c r="H1" s="85" t="s">
        <v>347</v>
      </c>
      <c r="I1" s="48"/>
      <c r="J1" s="48"/>
      <c r="K1" s="48"/>
      <c r="L1" s="48"/>
      <c r="M1" s="48"/>
      <c r="N1" s="49"/>
      <c r="O1" s="47"/>
      <c r="P1" s="48"/>
      <c r="Q1" s="48"/>
      <c r="R1" s="48"/>
      <c r="S1" s="49"/>
    </row>
    <row r="2">
      <c r="A2" s="50"/>
      <c r="B2" s="51" t="s">
        <v>55</v>
      </c>
      <c r="C2" s="52" t="s">
        <v>348</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349</v>
      </c>
    </row>
    <row r="8">
      <c r="N8" s="15" t="s">
        <v>350</v>
      </c>
    </row>
    <row r="9">
      <c r="D9" s="101" t="s">
        <v>351</v>
      </c>
      <c r="N9" s="15"/>
    </row>
    <row r="10">
      <c r="A10" s="15" t="s">
        <v>23</v>
      </c>
      <c r="B10" s="15">
        <v>1.0</v>
      </c>
      <c r="C10" s="16">
        <v>0.7315350462959032</v>
      </c>
      <c r="D10" s="15" t="s">
        <v>110</v>
      </c>
      <c r="E10" s="72" t="s">
        <v>111</v>
      </c>
      <c r="F10" s="15" t="s">
        <v>93</v>
      </c>
      <c r="N10" s="15" t="s">
        <v>352</v>
      </c>
    </row>
    <row r="11">
      <c r="B11" s="15">
        <v>2.0</v>
      </c>
      <c r="D11" s="15" t="s">
        <v>113</v>
      </c>
      <c r="E11" s="72" t="s">
        <v>114</v>
      </c>
      <c r="F11" s="15" t="s">
        <v>93</v>
      </c>
      <c r="N11" s="15" t="s">
        <v>228</v>
      </c>
    </row>
    <row r="12">
      <c r="B12" s="97">
        <v>45363.0</v>
      </c>
      <c r="C12" s="16">
        <v>0.7438281944487244</v>
      </c>
      <c r="D12" s="15" t="s">
        <v>353</v>
      </c>
    </row>
    <row r="13">
      <c r="B13" s="15" t="s">
        <v>354</v>
      </c>
      <c r="C13" s="16">
        <v>0.8227127199061215</v>
      </c>
      <c r="D13" s="15" t="s">
        <v>355</v>
      </c>
      <c r="E13" s="15">
        <v>1800.0</v>
      </c>
      <c r="F13" s="15" t="s">
        <v>93</v>
      </c>
    </row>
    <row r="15">
      <c r="A15" s="15" t="s">
        <v>356</v>
      </c>
      <c r="B15" s="15">
        <v>18.0</v>
      </c>
      <c r="C15" s="16">
        <v>0.9854744791664416</v>
      </c>
      <c r="D15" s="15" t="s">
        <v>357</v>
      </c>
      <c r="E15" s="72" t="s">
        <v>111</v>
      </c>
      <c r="F15" s="15" t="s">
        <v>93</v>
      </c>
      <c r="N15" s="15" t="s">
        <v>358</v>
      </c>
      <c r="O15" s="15" t="s">
        <v>359</v>
      </c>
    </row>
    <row r="16">
      <c r="B16" s="15">
        <v>19.0</v>
      </c>
      <c r="C16" s="16">
        <v>0.9884938888862962</v>
      </c>
      <c r="D16" s="15" t="s">
        <v>113</v>
      </c>
      <c r="E16" s="72" t="s">
        <v>114</v>
      </c>
      <c r="F16" s="15" t="s">
        <v>93</v>
      </c>
      <c r="N16" s="15" t="s">
        <v>228</v>
      </c>
    </row>
    <row r="17">
      <c r="B17" s="15">
        <v>20.0</v>
      </c>
      <c r="C17" s="16">
        <v>0.9976896875014063</v>
      </c>
      <c r="D17" s="15" t="s">
        <v>357</v>
      </c>
      <c r="E17" s="15" t="s">
        <v>111</v>
      </c>
      <c r="F17" s="15" t="s">
        <v>93</v>
      </c>
      <c r="N17" s="15" t="s">
        <v>228</v>
      </c>
    </row>
    <row r="18">
      <c r="B18" s="15">
        <v>21.0</v>
      </c>
      <c r="D18" s="15" t="s">
        <v>113</v>
      </c>
      <c r="E18" s="15" t="s">
        <v>114</v>
      </c>
      <c r="F18" s="15" t="s">
        <v>93</v>
      </c>
      <c r="N18" s="15" t="s">
        <v>228</v>
      </c>
    </row>
    <row r="20">
      <c r="D20" s="15" t="s">
        <v>116</v>
      </c>
      <c r="E20" s="18" t="s">
        <v>239</v>
      </c>
      <c r="F20" s="15" t="s">
        <v>93</v>
      </c>
      <c r="N20" s="84" t="s">
        <v>360</v>
      </c>
      <c r="O20" s="15" t="s">
        <v>361</v>
      </c>
      <c r="P20" s="15" t="s">
        <v>362</v>
      </c>
    </row>
  </sheetData>
  <mergeCells count="14">
    <mergeCell ref="B5:B6"/>
    <mergeCell ref="C5:C6"/>
    <mergeCell ref="D9:G9"/>
    <mergeCell ref="K5:M5"/>
    <mergeCell ref="N5:N6"/>
    <mergeCell ref="O5:S6"/>
    <mergeCell ref="O7:S7"/>
    <mergeCell ref="C1:F1"/>
    <mergeCell ref="H1:N1"/>
    <mergeCell ref="O1:S1"/>
    <mergeCell ref="H2:N2"/>
    <mergeCell ref="O2:S2"/>
    <mergeCell ref="O3:S3"/>
    <mergeCell ref="O4:S4"/>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 max="1" width="15.25"/>
    <col customWidth="1" min="14" max="14" width="30.88"/>
  </cols>
  <sheetData>
    <row r="1">
      <c r="A1" s="114"/>
      <c r="B1" s="43" t="s">
        <v>53</v>
      </c>
      <c r="C1" s="98">
        <v>45449.0</v>
      </c>
      <c r="D1" s="45"/>
      <c r="E1" s="45"/>
      <c r="F1" s="46"/>
      <c r="G1" s="43" t="s">
        <v>54</v>
      </c>
      <c r="H1" s="85" t="s">
        <v>363</v>
      </c>
      <c r="I1" s="48"/>
      <c r="J1" s="48"/>
      <c r="K1" s="48"/>
      <c r="L1" s="48"/>
      <c r="M1" s="48"/>
      <c r="N1" s="49"/>
      <c r="O1" s="47"/>
      <c r="P1" s="48"/>
      <c r="Q1" s="48"/>
      <c r="R1" s="48"/>
      <c r="S1" s="49"/>
    </row>
    <row r="2">
      <c r="A2" s="115"/>
      <c r="B2" s="51" t="s">
        <v>55</v>
      </c>
      <c r="C2" s="52" t="s">
        <v>364</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365</v>
      </c>
    </row>
    <row r="8">
      <c r="N8" s="15" t="s">
        <v>350</v>
      </c>
    </row>
    <row r="9">
      <c r="A9" s="15" t="s">
        <v>23</v>
      </c>
      <c r="B9" s="15">
        <v>1.0</v>
      </c>
      <c r="C9" s="16">
        <v>0.7125512731436174</v>
      </c>
      <c r="D9" s="15" t="s">
        <v>110</v>
      </c>
      <c r="E9" s="72" t="s">
        <v>111</v>
      </c>
      <c r="F9" s="15" t="s">
        <v>93</v>
      </c>
      <c r="N9" s="15" t="s">
        <v>366</v>
      </c>
    </row>
    <row r="10">
      <c r="B10" s="15">
        <v>2.0</v>
      </c>
      <c r="C10" s="16">
        <v>0.7149297685173224</v>
      </c>
      <c r="D10" s="15" t="s">
        <v>113</v>
      </c>
      <c r="E10" s="72" t="s">
        <v>114</v>
      </c>
      <c r="F10" s="15" t="s">
        <v>93</v>
      </c>
    </row>
    <row r="11">
      <c r="B11" s="97"/>
      <c r="C11" s="101" t="s">
        <v>367</v>
      </c>
    </row>
    <row r="12">
      <c r="B12" s="116">
        <v>45363.0</v>
      </c>
      <c r="C12" s="16">
        <v>0.7196850347245345</v>
      </c>
      <c r="D12" s="15" t="s">
        <v>353</v>
      </c>
      <c r="F12" s="15" t="s">
        <v>93</v>
      </c>
    </row>
    <row r="13">
      <c r="B13" s="72" t="s">
        <v>368</v>
      </c>
      <c r="C13" s="16">
        <v>0.7345129166642437</v>
      </c>
      <c r="D13" s="15" t="s">
        <v>353</v>
      </c>
      <c r="F13" s="15" t="s">
        <v>93</v>
      </c>
    </row>
    <row r="14">
      <c r="B14" s="72" t="s">
        <v>369</v>
      </c>
      <c r="C14" s="16">
        <v>0.7633101273095235</v>
      </c>
      <c r="D14" s="15" t="s">
        <v>355</v>
      </c>
      <c r="E14" s="15">
        <v>1800.0</v>
      </c>
      <c r="F14" s="15" t="s">
        <v>93</v>
      </c>
      <c r="N14" s="15" t="s">
        <v>370</v>
      </c>
    </row>
    <row r="15">
      <c r="B15" s="15">
        <v>25.0</v>
      </c>
      <c r="C15" s="16">
        <v>0.8477131249965169</v>
      </c>
      <c r="D15" s="90" t="s">
        <v>116</v>
      </c>
      <c r="E15" s="18" t="s">
        <v>237</v>
      </c>
      <c r="F15" s="90" t="s">
        <v>93</v>
      </c>
      <c r="G15" s="2"/>
      <c r="H15" s="18">
        <v>1030.0</v>
      </c>
      <c r="J15" s="15">
        <v>2.5</v>
      </c>
      <c r="N15" s="15" t="s">
        <v>371</v>
      </c>
    </row>
    <row r="16">
      <c r="B16" s="15">
        <v>26.0</v>
      </c>
      <c r="C16" s="16">
        <v>0.8517244212998776</v>
      </c>
      <c r="D16" s="15" t="s">
        <v>116</v>
      </c>
      <c r="E16" s="72" t="s">
        <v>239</v>
      </c>
      <c r="F16" s="90" t="s">
        <v>93</v>
      </c>
      <c r="G16" s="2"/>
      <c r="H16" s="18">
        <v>1030.0</v>
      </c>
      <c r="N16" s="15" t="s">
        <v>372</v>
      </c>
    </row>
    <row r="17">
      <c r="B17" s="15">
        <v>27.0</v>
      </c>
      <c r="C17" s="16">
        <v>0.8539009722226183</v>
      </c>
      <c r="D17" s="15" t="s">
        <v>116</v>
      </c>
      <c r="E17" s="72" t="s">
        <v>239</v>
      </c>
      <c r="F17" s="90" t="s">
        <v>93</v>
      </c>
      <c r="H17" s="18">
        <v>1030.0</v>
      </c>
      <c r="K17" s="15" t="s">
        <v>132</v>
      </c>
      <c r="N17" s="15" t="s">
        <v>372</v>
      </c>
      <c r="O17" s="15" t="s">
        <v>373</v>
      </c>
    </row>
    <row r="18">
      <c r="B18" s="15">
        <v>28.0</v>
      </c>
      <c r="C18" s="16">
        <v>0.8588794444440282</v>
      </c>
      <c r="D18" s="15" t="s">
        <v>116</v>
      </c>
      <c r="E18" s="72" t="s">
        <v>239</v>
      </c>
      <c r="F18" s="90" t="s">
        <v>93</v>
      </c>
      <c r="H18" s="18">
        <v>1030.0</v>
      </c>
      <c r="N18" s="15" t="s">
        <v>372</v>
      </c>
    </row>
    <row r="19">
      <c r="B19" s="15">
        <v>29.0</v>
      </c>
      <c r="C19" s="16">
        <v>0.8612554166684276</v>
      </c>
      <c r="D19" s="15" t="s">
        <v>116</v>
      </c>
      <c r="E19" s="72" t="s">
        <v>239</v>
      </c>
      <c r="F19" s="90" t="s">
        <v>93</v>
      </c>
      <c r="H19" s="18">
        <v>1030.0</v>
      </c>
      <c r="L19" s="15" t="s">
        <v>374</v>
      </c>
      <c r="N19" s="15" t="s">
        <v>372</v>
      </c>
    </row>
    <row r="20">
      <c r="B20" s="15">
        <v>30.0</v>
      </c>
      <c r="C20" s="16">
        <v>0.8835445833319682</v>
      </c>
      <c r="D20" s="15" t="s">
        <v>116</v>
      </c>
      <c r="E20" s="72" t="s">
        <v>239</v>
      </c>
      <c r="F20" s="90" t="s">
        <v>93</v>
      </c>
      <c r="H20" s="18">
        <v>1030.0</v>
      </c>
      <c r="N20" s="15" t="s">
        <v>375</v>
      </c>
    </row>
    <row r="21">
      <c r="B21" s="15">
        <v>31.0</v>
      </c>
      <c r="C21" s="16">
        <v>0.8869709143473301</v>
      </c>
      <c r="D21" s="15" t="s">
        <v>116</v>
      </c>
      <c r="E21" s="72" t="s">
        <v>239</v>
      </c>
      <c r="F21" s="90" t="s">
        <v>93</v>
      </c>
      <c r="H21" s="18">
        <v>1030.0</v>
      </c>
      <c r="K21" s="15" t="s">
        <v>195</v>
      </c>
      <c r="M21" s="15" t="s">
        <v>376</v>
      </c>
      <c r="N21" s="15" t="s">
        <v>375</v>
      </c>
      <c r="O21" s="15" t="s">
        <v>373</v>
      </c>
    </row>
    <row r="22">
      <c r="B22" s="15">
        <v>32.0</v>
      </c>
      <c r="C22" s="16">
        <v>0.891985717593343</v>
      </c>
      <c r="D22" s="15" t="s">
        <v>116</v>
      </c>
      <c r="E22" s="72" t="s">
        <v>239</v>
      </c>
      <c r="F22" s="90" t="s">
        <v>93</v>
      </c>
      <c r="H22" s="18">
        <v>1030.0</v>
      </c>
      <c r="L22" s="15" t="s">
        <v>137</v>
      </c>
      <c r="M22" s="15" t="s">
        <v>377</v>
      </c>
      <c r="N22" s="15" t="s">
        <v>375</v>
      </c>
      <c r="O22" s="15" t="s">
        <v>378</v>
      </c>
    </row>
    <row r="23">
      <c r="B23" s="15">
        <v>33.0</v>
      </c>
      <c r="C23" s="16">
        <v>0.9138381134252995</v>
      </c>
      <c r="D23" s="15" t="s">
        <v>116</v>
      </c>
      <c r="E23" s="72" t="s">
        <v>239</v>
      </c>
      <c r="F23" s="90" t="s">
        <v>93</v>
      </c>
      <c r="H23" s="18">
        <v>1030.0</v>
      </c>
      <c r="K23" s="15" t="s">
        <v>195</v>
      </c>
      <c r="L23" s="15"/>
      <c r="M23" s="15" t="s">
        <v>376</v>
      </c>
      <c r="N23" s="15" t="s">
        <v>375</v>
      </c>
      <c r="O23" s="15" t="s">
        <v>373</v>
      </c>
    </row>
    <row r="24">
      <c r="B24" s="15">
        <v>34.0</v>
      </c>
      <c r="C24" s="16">
        <v>0.925157256948296</v>
      </c>
      <c r="D24" s="15" t="s">
        <v>116</v>
      </c>
      <c r="E24" s="72" t="s">
        <v>239</v>
      </c>
      <c r="F24" s="90" t="s">
        <v>93</v>
      </c>
      <c r="H24" s="18">
        <v>1030.0</v>
      </c>
      <c r="K24" s="15" t="s">
        <v>132</v>
      </c>
      <c r="M24" s="15" t="s">
        <v>377</v>
      </c>
      <c r="N24" s="15" t="s">
        <v>375</v>
      </c>
      <c r="O24" s="15" t="s">
        <v>379</v>
      </c>
    </row>
    <row r="25">
      <c r="B25" s="15">
        <v>35.0</v>
      </c>
      <c r="C25" s="16">
        <v>0.9326626967595075</v>
      </c>
      <c r="D25" s="15" t="s">
        <v>116</v>
      </c>
      <c r="E25" s="15" t="s">
        <v>380</v>
      </c>
      <c r="F25" s="90" t="s">
        <v>93</v>
      </c>
      <c r="G25" s="15" t="s">
        <v>381</v>
      </c>
      <c r="H25" s="18">
        <v>1030.0</v>
      </c>
      <c r="I25" s="72" t="s">
        <v>118</v>
      </c>
      <c r="N25" s="15" t="s">
        <v>115</v>
      </c>
    </row>
    <row r="26">
      <c r="B26" s="15">
        <v>36.0</v>
      </c>
      <c r="C26" s="16">
        <v>0.9402777777777778</v>
      </c>
      <c r="D26" s="15" t="s">
        <v>116</v>
      </c>
      <c r="E26" s="15" t="s">
        <v>380</v>
      </c>
      <c r="F26" s="90" t="s">
        <v>93</v>
      </c>
      <c r="G26" s="15" t="s">
        <v>382</v>
      </c>
      <c r="H26" s="18">
        <v>1030.0</v>
      </c>
      <c r="I26" s="72" t="s">
        <v>118</v>
      </c>
      <c r="N26" s="15" t="s">
        <v>115</v>
      </c>
    </row>
    <row r="27">
      <c r="B27" s="15">
        <v>37.0</v>
      </c>
      <c r="C27" s="16">
        <v>0.9475167592609068</v>
      </c>
      <c r="D27" s="15" t="s">
        <v>116</v>
      </c>
      <c r="E27" s="72">
        <v>1800.0</v>
      </c>
      <c r="F27" s="15" t="s">
        <v>93</v>
      </c>
      <c r="G27" s="15" t="s">
        <v>383</v>
      </c>
      <c r="H27" s="18">
        <v>1020.0</v>
      </c>
      <c r="I27" s="72" t="s">
        <v>118</v>
      </c>
      <c r="J27" s="15" t="s">
        <v>384</v>
      </c>
      <c r="N27" s="15" t="s">
        <v>120</v>
      </c>
    </row>
    <row r="28">
      <c r="B28" s="15">
        <v>38.0</v>
      </c>
      <c r="C28" s="16">
        <v>0.9698148148148148</v>
      </c>
      <c r="D28" s="15" t="s">
        <v>116</v>
      </c>
      <c r="E28" s="72">
        <v>1800.0</v>
      </c>
      <c r="F28" s="15" t="s">
        <v>93</v>
      </c>
      <c r="G28" s="15" t="s">
        <v>385</v>
      </c>
      <c r="H28" s="18">
        <v>1020.0</v>
      </c>
      <c r="I28" s="72" t="s">
        <v>118</v>
      </c>
      <c r="J28" s="15" t="s">
        <v>384</v>
      </c>
      <c r="N28" s="15" t="s">
        <v>122</v>
      </c>
    </row>
    <row r="29">
      <c r="B29" s="15">
        <v>39.0</v>
      </c>
      <c r="C29" s="16">
        <v>0.9923263888888889</v>
      </c>
      <c r="D29" s="15" t="s">
        <v>116</v>
      </c>
      <c r="E29" s="72">
        <v>1800.0</v>
      </c>
      <c r="F29" s="15" t="s">
        <v>93</v>
      </c>
      <c r="G29" s="15" t="s">
        <v>386</v>
      </c>
      <c r="H29" s="18">
        <v>1020.0</v>
      </c>
      <c r="I29" s="72" t="s">
        <v>118</v>
      </c>
      <c r="J29" s="15" t="s">
        <v>384</v>
      </c>
      <c r="N29" s="15" t="s">
        <v>124</v>
      </c>
    </row>
    <row r="30">
      <c r="B30" s="15">
        <v>40.0</v>
      </c>
      <c r="C30" s="16">
        <v>0.015121446762350388</v>
      </c>
      <c r="D30" s="15" t="s">
        <v>110</v>
      </c>
      <c r="E30" s="72" t="s">
        <v>111</v>
      </c>
      <c r="F30" s="15" t="s">
        <v>93</v>
      </c>
      <c r="H30" s="18"/>
      <c r="I30" s="72"/>
      <c r="N30" s="15"/>
    </row>
    <row r="31">
      <c r="B31" s="15">
        <v>41.0</v>
      </c>
      <c r="C31" s="16">
        <v>0.017946493055205792</v>
      </c>
      <c r="D31" s="15" t="s">
        <v>113</v>
      </c>
      <c r="E31" s="72" t="s">
        <v>114</v>
      </c>
      <c r="F31" s="15" t="s">
        <v>93</v>
      </c>
      <c r="H31" s="18"/>
      <c r="I31" s="72"/>
      <c r="N31" s="15"/>
    </row>
    <row r="32">
      <c r="A32" s="15" t="s">
        <v>21</v>
      </c>
      <c r="B32" s="15">
        <v>42.0</v>
      </c>
      <c r="C32" s="16">
        <v>0.05585354166396428</v>
      </c>
      <c r="D32" s="15" t="s">
        <v>110</v>
      </c>
      <c r="E32" s="72" t="s">
        <v>111</v>
      </c>
      <c r="F32" s="15" t="s">
        <v>93</v>
      </c>
      <c r="H32" s="18"/>
      <c r="I32" s="72"/>
    </row>
    <row r="33">
      <c r="B33" s="15">
        <v>43.0</v>
      </c>
      <c r="C33" s="16">
        <v>0.05881001157104038</v>
      </c>
      <c r="D33" s="15" t="s">
        <v>113</v>
      </c>
      <c r="E33" s="72" t="s">
        <v>114</v>
      </c>
      <c r="F33" s="15" t="s">
        <v>93</v>
      </c>
      <c r="H33" s="18"/>
      <c r="I33" s="72"/>
    </row>
    <row r="34">
      <c r="B34" s="15">
        <v>44.0</v>
      </c>
      <c r="C34" s="16">
        <v>0.06438133101619314</v>
      </c>
      <c r="D34" s="15" t="s">
        <v>116</v>
      </c>
      <c r="E34" s="15" t="s">
        <v>380</v>
      </c>
      <c r="F34" s="90" t="s">
        <v>93</v>
      </c>
      <c r="G34" s="15" t="s">
        <v>387</v>
      </c>
      <c r="H34" s="18">
        <v>1020.0</v>
      </c>
      <c r="I34" s="72" t="s">
        <v>118</v>
      </c>
      <c r="J34" s="15" t="s">
        <v>337</v>
      </c>
      <c r="N34" s="15" t="s">
        <v>115</v>
      </c>
    </row>
    <row r="35">
      <c r="B35" s="15">
        <v>45.0</v>
      </c>
      <c r="C35" s="16">
        <v>0.07374603008793201</v>
      </c>
      <c r="D35" s="15" t="s">
        <v>116</v>
      </c>
      <c r="E35" s="72">
        <v>1800.0</v>
      </c>
      <c r="F35" s="90" t="s">
        <v>93</v>
      </c>
      <c r="G35" s="15" t="s">
        <v>388</v>
      </c>
      <c r="H35" s="18">
        <v>1020.0</v>
      </c>
      <c r="I35" s="72" t="s">
        <v>118</v>
      </c>
      <c r="J35" s="15" t="s">
        <v>337</v>
      </c>
      <c r="N35" s="15" t="s">
        <v>139</v>
      </c>
      <c r="O35" s="15" t="s">
        <v>389</v>
      </c>
    </row>
    <row r="36">
      <c r="C36" s="101" t="s">
        <v>390</v>
      </c>
    </row>
    <row r="39">
      <c r="E39" s="72"/>
      <c r="F39" s="90"/>
      <c r="H39" s="18"/>
      <c r="I39" s="72"/>
    </row>
    <row r="40">
      <c r="E40" s="72"/>
      <c r="F40" s="90"/>
      <c r="H40" s="18"/>
      <c r="I40" s="72"/>
    </row>
    <row r="41">
      <c r="E41" s="72"/>
    </row>
    <row r="42">
      <c r="E42" s="72"/>
    </row>
  </sheetData>
  <mergeCells count="14">
    <mergeCell ref="B5:B6"/>
    <mergeCell ref="C5:C6"/>
    <mergeCell ref="C11:F11"/>
    <mergeCell ref="K5:M5"/>
    <mergeCell ref="N5:N6"/>
    <mergeCell ref="O5:S6"/>
    <mergeCell ref="O7:S7"/>
    <mergeCell ref="C1:F1"/>
    <mergeCell ref="H1:N1"/>
    <mergeCell ref="O1:S1"/>
    <mergeCell ref="H2:N2"/>
    <mergeCell ref="O2:S2"/>
    <mergeCell ref="O3:S3"/>
    <mergeCell ref="O4:S4"/>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7" max="7" width="17.25"/>
    <col customWidth="1" min="14" max="14" width="30.88"/>
  </cols>
  <sheetData>
    <row r="1">
      <c r="A1" s="114"/>
      <c r="B1" s="43" t="s">
        <v>53</v>
      </c>
      <c r="C1" s="117">
        <v>45479.0</v>
      </c>
      <c r="D1" s="45"/>
      <c r="E1" s="45"/>
      <c r="F1" s="46"/>
      <c r="G1" s="43" t="s">
        <v>54</v>
      </c>
      <c r="H1" s="85" t="s">
        <v>391</v>
      </c>
      <c r="I1" s="48"/>
      <c r="J1" s="48"/>
      <c r="K1" s="48"/>
      <c r="L1" s="48"/>
      <c r="M1" s="48"/>
      <c r="N1" s="49"/>
      <c r="O1" s="47"/>
      <c r="P1" s="48"/>
      <c r="Q1" s="48"/>
      <c r="R1" s="48"/>
      <c r="S1" s="49"/>
    </row>
    <row r="2">
      <c r="A2" s="50"/>
      <c r="B2" s="51" t="s">
        <v>55</v>
      </c>
      <c r="C2" s="52" t="s">
        <v>392</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393</v>
      </c>
    </row>
    <row r="8">
      <c r="N8" s="15" t="s">
        <v>81</v>
      </c>
    </row>
    <row r="9">
      <c r="B9" s="15">
        <v>1.0</v>
      </c>
      <c r="C9" s="16">
        <v>0.6987883564797812</v>
      </c>
      <c r="D9" s="15" t="s">
        <v>110</v>
      </c>
      <c r="E9" s="72" t="s">
        <v>111</v>
      </c>
      <c r="F9" s="15" t="s">
        <v>93</v>
      </c>
      <c r="N9" s="15" t="s">
        <v>366</v>
      </c>
    </row>
    <row r="10">
      <c r="B10" s="15">
        <v>2.0</v>
      </c>
      <c r="C10" s="16">
        <v>0.701340520834492</v>
      </c>
      <c r="D10" s="15" t="s">
        <v>113</v>
      </c>
      <c r="E10" s="72" t="s">
        <v>114</v>
      </c>
      <c r="F10" s="15" t="s">
        <v>93</v>
      </c>
    </row>
    <row r="11">
      <c r="B11" s="97">
        <v>45363.0</v>
      </c>
      <c r="C11" s="16">
        <v>0.7059438078722451</v>
      </c>
      <c r="D11" s="15" t="s">
        <v>353</v>
      </c>
      <c r="F11" s="15" t="s">
        <v>93</v>
      </c>
    </row>
    <row r="12">
      <c r="C12" s="101" t="s">
        <v>394</v>
      </c>
    </row>
    <row r="13">
      <c r="B13" s="15">
        <v>13.0</v>
      </c>
      <c r="C13" s="16">
        <v>0.7321626504635788</v>
      </c>
      <c r="D13" s="15" t="s">
        <v>110</v>
      </c>
      <c r="E13" s="15" t="s">
        <v>111</v>
      </c>
      <c r="F13" s="15" t="s">
        <v>93</v>
      </c>
      <c r="G13" s="101" t="s">
        <v>395</v>
      </c>
      <c r="H13" s="15">
        <v>1020.0</v>
      </c>
    </row>
    <row r="14">
      <c r="B14" s="15">
        <v>14.0</v>
      </c>
      <c r="C14" s="16">
        <v>0.7351741782404133</v>
      </c>
      <c r="D14" s="15" t="s">
        <v>110</v>
      </c>
      <c r="E14" s="15" t="s">
        <v>111</v>
      </c>
      <c r="F14" s="15" t="s">
        <v>93</v>
      </c>
      <c r="G14" s="15" t="s">
        <v>396</v>
      </c>
    </row>
    <row r="15">
      <c r="B15" s="15">
        <v>15.0</v>
      </c>
      <c r="C15" s="16">
        <v>0.7380525231492356</v>
      </c>
      <c r="D15" s="15" t="s">
        <v>110</v>
      </c>
      <c r="E15" s="15" t="s">
        <v>111</v>
      </c>
      <c r="F15" s="15" t="s">
        <v>93</v>
      </c>
      <c r="G15" s="15" t="s">
        <v>397</v>
      </c>
    </row>
    <row r="16">
      <c r="B16" s="15">
        <v>16.0</v>
      </c>
      <c r="C16" s="16">
        <v>0.7409887152753072</v>
      </c>
      <c r="D16" s="15" t="s">
        <v>110</v>
      </c>
      <c r="E16" s="15" t="s">
        <v>111</v>
      </c>
      <c r="F16" s="15" t="s">
        <v>93</v>
      </c>
      <c r="G16" s="15" t="s">
        <v>398</v>
      </c>
    </row>
    <row r="17">
      <c r="B17" s="15">
        <v>17.0</v>
      </c>
      <c r="C17" s="16">
        <v>0.7441218981475686</v>
      </c>
      <c r="D17" s="15" t="s">
        <v>110</v>
      </c>
      <c r="E17" s="15" t="s">
        <v>111</v>
      </c>
      <c r="F17" s="15" t="s">
        <v>93</v>
      </c>
      <c r="G17" s="15" t="s">
        <v>399</v>
      </c>
    </row>
    <row r="18">
      <c r="B18" s="15">
        <v>18.0</v>
      </c>
      <c r="C18" s="16">
        <v>0.7469692708327784</v>
      </c>
      <c r="D18" s="15" t="s">
        <v>110</v>
      </c>
      <c r="E18" s="15" t="s">
        <v>111</v>
      </c>
      <c r="F18" s="15" t="s">
        <v>93</v>
      </c>
      <c r="G18" s="15" t="s">
        <v>400</v>
      </c>
    </row>
    <row r="19">
      <c r="B19" s="15">
        <v>19.0</v>
      </c>
      <c r="C19" s="16">
        <v>0.7497949884273112</v>
      </c>
      <c r="D19" s="15" t="s">
        <v>110</v>
      </c>
      <c r="E19" s="15" t="s">
        <v>111</v>
      </c>
      <c r="F19" s="15" t="s">
        <v>93</v>
      </c>
      <c r="G19" s="15" t="s">
        <v>401</v>
      </c>
    </row>
    <row r="20">
      <c r="B20" s="15">
        <v>20.0</v>
      </c>
      <c r="C20" s="16">
        <v>0.7532444444441353</v>
      </c>
      <c r="D20" s="15" t="s">
        <v>110</v>
      </c>
      <c r="E20" s="15" t="s">
        <v>111</v>
      </c>
      <c r="F20" s="15" t="s">
        <v>93</v>
      </c>
      <c r="G20" s="15" t="s">
        <v>402</v>
      </c>
    </row>
    <row r="21">
      <c r="B21" s="15">
        <v>21.0</v>
      </c>
      <c r="C21" s="16">
        <v>0.7561758217634633</v>
      </c>
      <c r="D21" s="15" t="s">
        <v>110</v>
      </c>
      <c r="E21" s="15" t="s">
        <v>111</v>
      </c>
      <c r="F21" s="15" t="s">
        <v>93</v>
      </c>
      <c r="G21" s="15" t="s">
        <v>403</v>
      </c>
    </row>
    <row r="22">
      <c r="B22" s="15">
        <v>22.0</v>
      </c>
      <c r="C22" s="16">
        <v>0.7590138078667223</v>
      </c>
      <c r="D22" s="15" t="s">
        <v>110</v>
      </c>
      <c r="E22" s="15" t="s">
        <v>111</v>
      </c>
      <c r="F22" s="15" t="s">
        <v>93</v>
      </c>
      <c r="G22" s="15" t="s">
        <v>404</v>
      </c>
    </row>
    <row r="23">
      <c r="B23" s="15">
        <v>23.0</v>
      </c>
      <c r="C23" s="16">
        <v>0.7623485995354713</v>
      </c>
      <c r="D23" s="15" t="s">
        <v>110</v>
      </c>
      <c r="E23" s="15" t="s">
        <v>111</v>
      </c>
      <c r="F23" s="15" t="s">
        <v>93</v>
      </c>
      <c r="G23" s="15" t="s">
        <v>405</v>
      </c>
    </row>
    <row r="24">
      <c r="B24" s="15">
        <v>24.0</v>
      </c>
      <c r="C24" s="16">
        <v>0.7654060300919809</v>
      </c>
      <c r="D24" s="15" t="s">
        <v>113</v>
      </c>
      <c r="E24" s="15" t="s">
        <v>114</v>
      </c>
      <c r="F24" s="15" t="s">
        <v>93</v>
      </c>
      <c r="G24" s="15" t="s">
        <v>405</v>
      </c>
    </row>
    <row r="25">
      <c r="B25" s="15">
        <v>25.0</v>
      </c>
      <c r="C25" s="16">
        <v>0.7681984375012689</v>
      </c>
      <c r="D25" s="15" t="s">
        <v>110</v>
      </c>
      <c r="E25" s="15" t="s">
        <v>111</v>
      </c>
      <c r="F25" s="15" t="s">
        <v>93</v>
      </c>
      <c r="G25" s="15" t="s">
        <v>406</v>
      </c>
    </row>
    <row r="26">
      <c r="B26" s="15">
        <v>26.0</v>
      </c>
      <c r="C26" s="16">
        <v>0.771063969907118</v>
      </c>
      <c r="D26" s="15" t="s">
        <v>110</v>
      </c>
      <c r="E26" s="15" t="s">
        <v>111</v>
      </c>
      <c r="F26" s="15" t="s">
        <v>93</v>
      </c>
      <c r="G26" s="15" t="s">
        <v>407</v>
      </c>
    </row>
  </sheetData>
  <mergeCells count="14">
    <mergeCell ref="B5:B6"/>
    <mergeCell ref="C5:C6"/>
    <mergeCell ref="C12:F12"/>
    <mergeCell ref="K5:M5"/>
    <mergeCell ref="N5:N6"/>
    <mergeCell ref="O5:S6"/>
    <mergeCell ref="O7:S7"/>
    <mergeCell ref="C1:F1"/>
    <mergeCell ref="H1:N1"/>
    <mergeCell ref="O1:S1"/>
    <mergeCell ref="H2:N2"/>
    <mergeCell ref="O2:S2"/>
    <mergeCell ref="O3:S3"/>
    <mergeCell ref="O4:S4"/>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53</v>
      </c>
      <c r="C1" s="98">
        <v>45510.0</v>
      </c>
      <c r="D1" s="45"/>
      <c r="E1" s="45"/>
      <c r="F1" s="46"/>
      <c r="G1" s="43" t="s">
        <v>54</v>
      </c>
      <c r="H1" s="47"/>
      <c r="I1" s="48"/>
      <c r="J1" s="48"/>
      <c r="K1" s="48"/>
      <c r="L1" s="48"/>
      <c r="M1" s="48"/>
      <c r="N1" s="49"/>
      <c r="O1" s="47"/>
      <c r="P1" s="48"/>
      <c r="Q1" s="48"/>
      <c r="R1" s="48"/>
      <c r="S1" s="49"/>
    </row>
    <row r="2">
      <c r="A2" s="50"/>
      <c r="B2" s="51" t="s">
        <v>55</v>
      </c>
      <c r="C2" s="52" t="s">
        <v>408</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409</v>
      </c>
    </row>
    <row r="8">
      <c r="N8" s="15" t="s">
        <v>81</v>
      </c>
    </row>
    <row r="9">
      <c r="B9" s="15">
        <v>1.0</v>
      </c>
      <c r="C9" s="16">
        <v>0.6903598032367881</v>
      </c>
      <c r="D9" s="15" t="s">
        <v>110</v>
      </c>
      <c r="E9" s="72" t="s">
        <v>111</v>
      </c>
      <c r="F9" s="15" t="s">
        <v>93</v>
      </c>
    </row>
    <row r="10">
      <c r="B10" s="15">
        <v>2.0</v>
      </c>
      <c r="C10" s="16">
        <v>0.6920476388913812</v>
      </c>
      <c r="D10" s="15" t="s">
        <v>113</v>
      </c>
      <c r="E10" s="72" t="s">
        <v>114</v>
      </c>
      <c r="F10" s="15" t="s">
        <v>93</v>
      </c>
    </row>
    <row r="11">
      <c r="B11" s="97">
        <v>45358.0</v>
      </c>
      <c r="C11" s="16">
        <v>0.6975389930594247</v>
      </c>
      <c r="D11" s="15" t="s">
        <v>353</v>
      </c>
      <c r="E11" s="15">
        <v>0.0</v>
      </c>
      <c r="F11" s="15" t="s">
        <v>93</v>
      </c>
    </row>
    <row r="12">
      <c r="C12" s="101" t="s">
        <v>410</v>
      </c>
    </row>
    <row r="13">
      <c r="C13" s="15" t="s">
        <v>411</v>
      </c>
    </row>
    <row r="14">
      <c r="A14" s="15" t="s">
        <v>21</v>
      </c>
      <c r="B14" s="15">
        <v>8.0</v>
      </c>
      <c r="C14" s="16">
        <v>0.05181712962962963</v>
      </c>
      <c r="D14" s="15" t="s">
        <v>110</v>
      </c>
      <c r="E14" s="72" t="s">
        <v>111</v>
      </c>
      <c r="F14" s="15" t="s">
        <v>93</v>
      </c>
    </row>
    <row r="15">
      <c r="B15" s="15">
        <v>9.0</v>
      </c>
      <c r="C15" s="16">
        <v>0.053371851856354624</v>
      </c>
      <c r="D15" s="15" t="s">
        <v>113</v>
      </c>
      <c r="E15" s="72" t="s">
        <v>114</v>
      </c>
      <c r="F15" s="15" t="s">
        <v>93</v>
      </c>
    </row>
    <row r="16">
      <c r="B16" s="97">
        <v>45580.0</v>
      </c>
      <c r="C16" s="16">
        <v>0.06074609953793697</v>
      </c>
      <c r="D16" s="15" t="s">
        <v>159</v>
      </c>
      <c r="E16" s="15">
        <v>0.0</v>
      </c>
      <c r="F16" s="15" t="s">
        <v>93</v>
      </c>
    </row>
  </sheetData>
  <mergeCells count="14">
    <mergeCell ref="B5:B6"/>
    <mergeCell ref="C5:C6"/>
    <mergeCell ref="C12:F12"/>
    <mergeCell ref="K5:M5"/>
    <mergeCell ref="N5:N6"/>
    <mergeCell ref="O5:S6"/>
    <mergeCell ref="O7:S7"/>
    <mergeCell ref="C1:F1"/>
    <mergeCell ref="H1:N1"/>
    <mergeCell ref="O1:S1"/>
    <mergeCell ref="H2:N2"/>
    <mergeCell ref="O2:S2"/>
    <mergeCell ref="O3:S3"/>
    <mergeCell ref="O4:S4"/>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5" max="5" width="13.5"/>
    <col customWidth="1" min="7" max="7" width="13.5"/>
    <col customWidth="1" min="14" max="14" width="30.88"/>
  </cols>
  <sheetData>
    <row r="1">
      <c r="A1" s="42"/>
      <c r="B1" s="43" t="s">
        <v>53</v>
      </c>
      <c r="C1" s="118">
        <v>45541.0</v>
      </c>
      <c r="D1" s="45"/>
      <c r="E1" s="45"/>
      <c r="F1" s="46"/>
      <c r="G1" s="43" t="s">
        <v>54</v>
      </c>
      <c r="H1" s="85" t="s">
        <v>412</v>
      </c>
      <c r="I1" s="48"/>
      <c r="J1" s="48"/>
      <c r="K1" s="48"/>
      <c r="L1" s="48"/>
      <c r="M1" s="48"/>
      <c r="N1" s="49"/>
      <c r="O1" s="47"/>
      <c r="P1" s="48"/>
      <c r="Q1" s="48"/>
      <c r="R1" s="48"/>
      <c r="S1" s="49"/>
    </row>
    <row r="2">
      <c r="A2" s="50"/>
      <c r="B2" s="51" t="s">
        <v>55</v>
      </c>
      <c r="C2" s="52" t="s">
        <v>408</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413</v>
      </c>
    </row>
    <row r="8">
      <c r="N8" s="15" t="s">
        <v>414</v>
      </c>
    </row>
    <row r="9">
      <c r="A9" s="15" t="s">
        <v>23</v>
      </c>
      <c r="B9" s="15">
        <v>1.0</v>
      </c>
      <c r="C9" s="16">
        <v>0.6951627314847428</v>
      </c>
      <c r="D9" s="15" t="s">
        <v>110</v>
      </c>
      <c r="E9" s="72" t="s">
        <v>111</v>
      </c>
      <c r="F9" s="15" t="s">
        <v>93</v>
      </c>
      <c r="N9" s="15" t="s">
        <v>415</v>
      </c>
    </row>
    <row r="10">
      <c r="B10" s="15">
        <v>2.0</v>
      </c>
      <c r="C10" s="16">
        <v>0.6980490277783247</v>
      </c>
      <c r="D10" s="15" t="s">
        <v>113</v>
      </c>
      <c r="E10" s="72" t="s">
        <v>114</v>
      </c>
      <c r="F10" s="15" t="s">
        <v>93</v>
      </c>
    </row>
    <row r="11">
      <c r="D11" s="15" t="s">
        <v>416</v>
      </c>
    </row>
    <row r="12">
      <c r="B12" s="15">
        <v>3.0</v>
      </c>
      <c r="C12" s="16">
        <v>0.7177488425950287</v>
      </c>
      <c r="D12" s="79" t="s">
        <v>92</v>
      </c>
      <c r="E12" s="89" t="s">
        <v>90</v>
      </c>
      <c r="F12" s="15" t="s">
        <v>93</v>
      </c>
      <c r="I12" s="89"/>
      <c r="L12" s="15" t="s">
        <v>95</v>
      </c>
      <c r="N12" s="79" t="s">
        <v>417</v>
      </c>
      <c r="Q12" s="15"/>
    </row>
    <row r="13">
      <c r="B13" s="15">
        <v>4.0</v>
      </c>
      <c r="C13" s="16">
        <v>0.7193630324036349</v>
      </c>
      <c r="D13" s="79" t="s">
        <v>92</v>
      </c>
      <c r="E13" s="89" t="s">
        <v>418</v>
      </c>
      <c r="F13" s="15" t="s">
        <v>93</v>
      </c>
      <c r="I13" s="89"/>
      <c r="L13" s="15" t="s">
        <v>95</v>
      </c>
      <c r="N13" s="79" t="s">
        <v>419</v>
      </c>
    </row>
    <row r="14">
      <c r="B14" s="15">
        <v>5.0</v>
      </c>
      <c r="C14" s="16">
        <v>0.7210825231450144</v>
      </c>
      <c r="D14" s="79" t="s">
        <v>92</v>
      </c>
      <c r="E14" s="89" t="s">
        <v>420</v>
      </c>
      <c r="F14" s="15" t="s">
        <v>93</v>
      </c>
      <c r="I14" s="89"/>
      <c r="L14" s="15" t="s">
        <v>95</v>
      </c>
      <c r="N14" s="79" t="s">
        <v>421</v>
      </c>
    </row>
    <row r="15">
      <c r="B15" s="15">
        <v>6.0</v>
      </c>
      <c r="C15" s="16">
        <v>0.7229015046323184</v>
      </c>
      <c r="D15" s="79" t="s">
        <v>92</v>
      </c>
      <c r="E15" s="72" t="s">
        <v>422</v>
      </c>
      <c r="F15" s="15" t="s">
        <v>93</v>
      </c>
      <c r="I15" s="89"/>
      <c r="L15" s="15" t="s">
        <v>95</v>
      </c>
      <c r="N15" s="79" t="s">
        <v>423</v>
      </c>
    </row>
    <row r="16">
      <c r="B16" s="15">
        <v>7.0</v>
      </c>
      <c r="C16" s="16">
        <v>0.7249248958323733</v>
      </c>
      <c r="D16" s="79" t="s">
        <v>92</v>
      </c>
      <c r="E16" s="72" t="s">
        <v>424</v>
      </c>
      <c r="F16" s="15" t="s">
        <v>93</v>
      </c>
      <c r="I16" s="89"/>
      <c r="L16" s="15" t="s">
        <v>95</v>
      </c>
      <c r="N16" s="79" t="s">
        <v>425</v>
      </c>
    </row>
    <row r="17">
      <c r="B17" s="15">
        <v>8.0</v>
      </c>
      <c r="C17" s="16">
        <v>0.7270833333333333</v>
      </c>
      <c r="D17" s="79" t="s">
        <v>92</v>
      </c>
      <c r="E17" s="72" t="s">
        <v>426</v>
      </c>
      <c r="F17" s="15" t="s">
        <v>93</v>
      </c>
      <c r="I17" s="89"/>
      <c r="L17" s="15" t="s">
        <v>95</v>
      </c>
      <c r="N17" s="79" t="s">
        <v>427</v>
      </c>
    </row>
    <row r="18">
      <c r="B18" s="15">
        <v>9.0</v>
      </c>
      <c r="C18" s="16">
        <v>0.7301372222209466</v>
      </c>
      <c r="D18" s="15" t="s">
        <v>92</v>
      </c>
      <c r="E18" s="72" t="s">
        <v>428</v>
      </c>
      <c r="F18" s="15" t="s">
        <v>93</v>
      </c>
      <c r="L18" s="15" t="s">
        <v>95</v>
      </c>
      <c r="N18" s="79" t="s">
        <v>429</v>
      </c>
    </row>
    <row r="19">
      <c r="B19" s="101" t="s">
        <v>430</v>
      </c>
    </row>
    <row r="20">
      <c r="B20" s="15">
        <v>10.0</v>
      </c>
      <c r="D20" s="15" t="s">
        <v>116</v>
      </c>
      <c r="E20" s="15" t="s">
        <v>237</v>
      </c>
      <c r="F20" s="15" t="s">
        <v>93</v>
      </c>
      <c r="J20" s="15" t="s">
        <v>138</v>
      </c>
      <c r="N20" s="15" t="s">
        <v>431</v>
      </c>
    </row>
    <row r="21">
      <c r="B21" s="15">
        <v>11.0</v>
      </c>
      <c r="C21" s="119">
        <v>0.7570370486064348</v>
      </c>
      <c r="D21" s="15" t="s">
        <v>116</v>
      </c>
      <c r="E21" s="15" t="s">
        <v>239</v>
      </c>
      <c r="F21" s="15" t="s">
        <v>93</v>
      </c>
      <c r="N21" s="15" t="s">
        <v>432</v>
      </c>
      <c r="P21" s="15" t="s">
        <v>433</v>
      </c>
    </row>
    <row r="22">
      <c r="B22" s="15">
        <v>12.0</v>
      </c>
      <c r="C22" s="16">
        <v>0.7588244560174644</v>
      </c>
      <c r="D22" s="15" t="s">
        <v>116</v>
      </c>
      <c r="E22" s="15" t="s">
        <v>380</v>
      </c>
      <c r="F22" s="15" t="s">
        <v>93</v>
      </c>
      <c r="N22" s="15" t="s">
        <v>432</v>
      </c>
    </row>
    <row r="23">
      <c r="B23" s="15">
        <v>13.0</v>
      </c>
      <c r="C23" s="16">
        <v>0.7639224189770175</v>
      </c>
      <c r="D23" s="15" t="s">
        <v>116</v>
      </c>
      <c r="E23" s="15" t="s">
        <v>380</v>
      </c>
      <c r="F23" s="15" t="s">
        <v>93</v>
      </c>
      <c r="G23" s="15" t="s">
        <v>434</v>
      </c>
      <c r="K23" s="15" t="s">
        <v>250</v>
      </c>
      <c r="M23" s="15" t="s">
        <v>377</v>
      </c>
      <c r="N23" s="15" t="s">
        <v>432</v>
      </c>
    </row>
    <row r="24">
      <c r="B24" s="15">
        <v>14.0</v>
      </c>
      <c r="C24" s="16">
        <v>0.7687482986075338</v>
      </c>
      <c r="D24" s="15" t="s">
        <v>116</v>
      </c>
      <c r="E24" s="15" t="s">
        <v>380</v>
      </c>
      <c r="F24" s="15" t="s">
        <v>93</v>
      </c>
      <c r="L24" s="15" t="s">
        <v>241</v>
      </c>
      <c r="M24" s="15" t="s">
        <v>377</v>
      </c>
      <c r="N24" s="15" t="s">
        <v>432</v>
      </c>
    </row>
    <row r="25">
      <c r="B25" s="15">
        <v>15.0</v>
      </c>
      <c r="C25" s="16">
        <v>0.7740506018526503</v>
      </c>
      <c r="D25" s="15" t="s">
        <v>116</v>
      </c>
      <c r="E25" s="15" t="s">
        <v>237</v>
      </c>
      <c r="F25" s="15" t="s">
        <v>93</v>
      </c>
      <c r="N25" s="15" t="s">
        <v>435</v>
      </c>
    </row>
    <row r="26">
      <c r="B26" s="15">
        <v>16.0</v>
      </c>
      <c r="C26" s="16">
        <v>0.7773045949070365</v>
      </c>
      <c r="D26" s="15" t="s">
        <v>116</v>
      </c>
      <c r="E26" s="15" t="s">
        <v>380</v>
      </c>
      <c r="F26" s="15" t="s">
        <v>93</v>
      </c>
      <c r="N26" s="15" t="s">
        <v>436</v>
      </c>
    </row>
    <row r="27">
      <c r="B27" s="101" t="s">
        <v>437</v>
      </c>
    </row>
    <row r="28">
      <c r="A28" s="15" t="s">
        <v>21</v>
      </c>
      <c r="B28" s="15">
        <v>17.0</v>
      </c>
      <c r="C28" s="16">
        <v>0.9977784143557074</v>
      </c>
      <c r="D28" s="15" t="s">
        <v>110</v>
      </c>
      <c r="E28" s="72" t="s">
        <v>111</v>
      </c>
      <c r="F28" s="15" t="s">
        <v>93</v>
      </c>
    </row>
    <row r="29">
      <c r="B29" s="15">
        <v>18.0</v>
      </c>
      <c r="C29" s="16"/>
      <c r="D29" s="15" t="s">
        <v>113</v>
      </c>
      <c r="E29" s="72" t="s">
        <v>114</v>
      </c>
      <c r="F29" s="15" t="s">
        <v>93</v>
      </c>
    </row>
    <row r="30">
      <c r="B30" s="101" t="s">
        <v>438</v>
      </c>
    </row>
    <row r="31">
      <c r="J31" s="15" t="s">
        <v>439</v>
      </c>
      <c r="N31" s="15" t="s">
        <v>440</v>
      </c>
    </row>
    <row r="32">
      <c r="B32" s="15">
        <v>19.0</v>
      </c>
      <c r="C32" s="16">
        <v>0.06254039351915708</v>
      </c>
      <c r="D32" s="15" t="s">
        <v>116</v>
      </c>
      <c r="E32" s="15">
        <v>30.0</v>
      </c>
      <c r="F32" s="15" t="s">
        <v>93</v>
      </c>
      <c r="G32" s="15" t="s">
        <v>441</v>
      </c>
      <c r="J32" s="15" t="s">
        <v>442</v>
      </c>
      <c r="N32" s="15" t="s">
        <v>443</v>
      </c>
    </row>
    <row r="33">
      <c r="B33" s="15">
        <v>20.0</v>
      </c>
      <c r="C33" s="16">
        <v>0.06691068287182134</v>
      </c>
      <c r="D33" s="15" t="s">
        <v>116</v>
      </c>
      <c r="E33" s="15">
        <v>200.0</v>
      </c>
      <c r="F33" s="15" t="s">
        <v>93</v>
      </c>
      <c r="N33" s="15" t="s">
        <v>444</v>
      </c>
    </row>
    <row r="34">
      <c r="B34" s="15">
        <v>21.0</v>
      </c>
      <c r="C34" s="16">
        <v>0.07214828703581588</v>
      </c>
      <c r="D34" s="15" t="s">
        <v>116</v>
      </c>
      <c r="E34" s="15">
        <v>200.0</v>
      </c>
      <c r="F34" s="15" t="s">
        <v>93</v>
      </c>
      <c r="L34" s="15" t="s">
        <v>198</v>
      </c>
      <c r="M34" s="15" t="s">
        <v>377</v>
      </c>
      <c r="N34" s="15" t="s">
        <v>444</v>
      </c>
    </row>
    <row r="35">
      <c r="B35" s="15">
        <v>22.0</v>
      </c>
      <c r="C35" s="16">
        <v>0.07616741898527835</v>
      </c>
      <c r="D35" s="15" t="s">
        <v>116</v>
      </c>
      <c r="E35" s="15">
        <v>200.0</v>
      </c>
      <c r="F35" s="15" t="s">
        <v>93</v>
      </c>
      <c r="H35" s="18"/>
      <c r="I35" s="72"/>
      <c r="K35" s="15" t="s">
        <v>132</v>
      </c>
      <c r="M35" s="15" t="s">
        <v>377</v>
      </c>
      <c r="N35" s="15" t="s">
        <v>444</v>
      </c>
    </row>
    <row r="36">
      <c r="B36" s="15">
        <v>23.0</v>
      </c>
      <c r="C36" s="16">
        <v>0.08009490740369074</v>
      </c>
      <c r="D36" s="15" t="s">
        <v>116</v>
      </c>
      <c r="E36" s="15">
        <v>30.0</v>
      </c>
      <c r="F36" s="15" t="s">
        <v>93</v>
      </c>
      <c r="H36" s="18"/>
      <c r="I36" s="72"/>
      <c r="N36" s="15" t="s">
        <v>445</v>
      </c>
    </row>
    <row r="37">
      <c r="B37" s="15">
        <v>24.0</v>
      </c>
      <c r="C37" s="16">
        <v>0.08360593749966938</v>
      </c>
      <c r="D37" s="15" t="s">
        <v>116</v>
      </c>
      <c r="E37" s="15">
        <v>200.0</v>
      </c>
      <c r="F37" s="15" t="s">
        <v>93</v>
      </c>
      <c r="H37" s="18"/>
      <c r="I37" s="72"/>
      <c r="N37" s="15" t="s">
        <v>446</v>
      </c>
    </row>
    <row r="38">
      <c r="B38" s="15">
        <v>25.0</v>
      </c>
      <c r="C38" s="16">
        <v>0.08871004630054813</v>
      </c>
      <c r="D38" s="15" t="s">
        <v>116</v>
      </c>
      <c r="E38" s="15">
        <v>200.0</v>
      </c>
      <c r="F38" s="15" t="s">
        <v>93</v>
      </c>
      <c r="H38" s="18"/>
      <c r="I38" s="72"/>
      <c r="N38" s="15" t="s">
        <v>447</v>
      </c>
    </row>
    <row r="39">
      <c r="B39" s="15">
        <v>26.0</v>
      </c>
      <c r="C39" s="16">
        <v>0.09436874999664724</v>
      </c>
      <c r="D39" s="15" t="s">
        <v>116</v>
      </c>
      <c r="E39" s="15">
        <v>200.0</v>
      </c>
      <c r="F39" s="15" t="s">
        <v>93</v>
      </c>
      <c r="L39" s="15" t="s">
        <v>131</v>
      </c>
      <c r="M39" s="15" t="s">
        <v>377</v>
      </c>
      <c r="N39" s="15" t="s">
        <v>448</v>
      </c>
    </row>
    <row r="40">
      <c r="B40" s="15">
        <v>27.0</v>
      </c>
      <c r="C40" s="16">
        <v>0.09974981481354916</v>
      </c>
      <c r="D40" s="15" t="s">
        <v>116</v>
      </c>
      <c r="E40" s="15">
        <v>200.0</v>
      </c>
      <c r="F40" s="15" t="s">
        <v>93</v>
      </c>
      <c r="K40" s="15" t="s">
        <v>195</v>
      </c>
      <c r="M40" s="15" t="s">
        <v>377</v>
      </c>
      <c r="N40" s="15" t="s">
        <v>449</v>
      </c>
    </row>
    <row r="41">
      <c r="E41" s="72"/>
    </row>
    <row r="42">
      <c r="B42" s="101" t="s">
        <v>450</v>
      </c>
      <c r="E42" s="72"/>
    </row>
    <row r="43">
      <c r="B43" s="101" t="s">
        <v>451</v>
      </c>
    </row>
    <row r="44">
      <c r="B44" s="101" t="s">
        <v>452</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53</v>
      </c>
      <c r="C1" s="118">
        <v>45571.0</v>
      </c>
      <c r="D1" s="45"/>
      <c r="E1" s="45"/>
      <c r="F1" s="46"/>
      <c r="G1" s="43" t="s">
        <v>54</v>
      </c>
      <c r="H1" s="85" t="s">
        <v>453</v>
      </c>
      <c r="I1" s="48"/>
      <c r="J1" s="48"/>
      <c r="K1" s="48"/>
      <c r="L1" s="48"/>
      <c r="M1" s="48"/>
      <c r="N1" s="49"/>
      <c r="O1" s="47"/>
      <c r="P1" s="48"/>
      <c r="Q1" s="48"/>
      <c r="R1" s="48"/>
      <c r="S1" s="49"/>
    </row>
    <row r="2">
      <c r="A2" s="50"/>
      <c r="B2" s="51" t="s">
        <v>55</v>
      </c>
      <c r="C2" s="52" t="s">
        <v>408</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454</v>
      </c>
    </row>
    <row r="8">
      <c r="N8" s="15" t="s">
        <v>455</v>
      </c>
    </row>
    <row r="9">
      <c r="A9" s="15" t="s">
        <v>23</v>
      </c>
      <c r="B9" s="15">
        <v>1.0</v>
      </c>
      <c r="D9" s="15" t="s">
        <v>456</v>
      </c>
      <c r="E9" s="15">
        <v>80.0</v>
      </c>
      <c r="F9" s="15" t="s">
        <v>457</v>
      </c>
      <c r="N9" s="15" t="s">
        <v>458</v>
      </c>
    </row>
    <row r="10">
      <c r="B10" s="15">
        <v>2.0</v>
      </c>
      <c r="D10" s="15" t="s">
        <v>456</v>
      </c>
      <c r="E10" s="15">
        <v>80.0</v>
      </c>
      <c r="F10" s="15" t="s">
        <v>457</v>
      </c>
      <c r="N10" s="15" t="s">
        <v>458</v>
      </c>
    </row>
    <row r="11">
      <c r="B11" s="15">
        <v>3.0</v>
      </c>
      <c r="C11" s="16">
        <v>0.7048958333333334</v>
      </c>
      <c r="D11" s="15" t="s">
        <v>110</v>
      </c>
      <c r="E11" s="72" t="s">
        <v>111</v>
      </c>
      <c r="F11" s="15" t="s">
        <v>93</v>
      </c>
    </row>
    <row r="12">
      <c r="B12" s="15">
        <v>4.0</v>
      </c>
      <c r="C12" s="16">
        <v>0.7083796296296296</v>
      </c>
      <c r="D12" s="15" t="s">
        <v>113</v>
      </c>
      <c r="E12" s="72" t="s">
        <v>114</v>
      </c>
      <c r="F12" s="15" t="s">
        <v>93</v>
      </c>
    </row>
    <row r="13">
      <c r="B13" s="15">
        <v>5.0</v>
      </c>
      <c r="C13" s="16">
        <v>0.7182010300894035</v>
      </c>
      <c r="D13" s="15" t="s">
        <v>459</v>
      </c>
      <c r="E13" s="72" t="s">
        <v>90</v>
      </c>
      <c r="F13" s="15" t="s">
        <v>93</v>
      </c>
      <c r="I13" s="89"/>
      <c r="N13" s="79" t="s">
        <v>460</v>
      </c>
      <c r="P13" s="15" t="s">
        <v>461</v>
      </c>
    </row>
    <row r="14">
      <c r="B14" s="15">
        <v>6.0</v>
      </c>
      <c r="C14" s="16">
        <v>0.7196121759261587</v>
      </c>
      <c r="D14" s="15" t="s">
        <v>459</v>
      </c>
      <c r="E14" s="72" t="s">
        <v>462</v>
      </c>
      <c r="F14" s="15" t="s">
        <v>93</v>
      </c>
      <c r="I14" s="89"/>
      <c r="L14" s="15" t="s">
        <v>95</v>
      </c>
      <c r="N14" s="79" t="s">
        <v>463</v>
      </c>
      <c r="P14" s="15" t="s">
        <v>464</v>
      </c>
    </row>
    <row r="15">
      <c r="B15" s="15">
        <v>7.0</v>
      </c>
      <c r="C15" s="16">
        <v>0.7213051504659234</v>
      </c>
      <c r="D15" s="15" t="s">
        <v>459</v>
      </c>
      <c r="E15" s="72" t="s">
        <v>465</v>
      </c>
      <c r="F15" s="15" t="s">
        <v>93</v>
      </c>
      <c r="I15" s="89"/>
      <c r="N15" s="15" t="s">
        <v>466</v>
      </c>
      <c r="P15" s="15" t="s">
        <v>467</v>
      </c>
    </row>
    <row r="16">
      <c r="E16" s="89"/>
      <c r="I16" s="89"/>
    </row>
    <row r="17">
      <c r="B17" s="15">
        <v>8.0</v>
      </c>
      <c r="C17" s="16">
        <v>0.7485956018499564</v>
      </c>
      <c r="D17" s="15" t="s">
        <v>116</v>
      </c>
      <c r="E17" s="72">
        <v>30.0</v>
      </c>
      <c r="F17" s="15" t="s">
        <v>93</v>
      </c>
      <c r="G17" s="15" t="s">
        <v>468</v>
      </c>
      <c r="I17" s="89"/>
      <c r="J17" s="15" t="s">
        <v>469</v>
      </c>
      <c r="N17" s="15" t="s">
        <v>470</v>
      </c>
    </row>
    <row r="18">
      <c r="B18" s="15">
        <v>9.0</v>
      </c>
      <c r="C18" s="16">
        <v>0.7523821643553674</v>
      </c>
      <c r="D18" s="15" t="s">
        <v>116</v>
      </c>
      <c r="E18" s="72">
        <v>300.0</v>
      </c>
      <c r="F18" s="15" t="s">
        <v>93</v>
      </c>
      <c r="I18" s="89"/>
      <c r="N18" s="15" t="s">
        <v>471</v>
      </c>
    </row>
    <row r="19">
      <c r="B19" s="15">
        <v>10.0</v>
      </c>
      <c r="C19" s="16">
        <v>0.7576118750002934</v>
      </c>
      <c r="D19" s="15" t="s">
        <v>116</v>
      </c>
      <c r="E19" s="72">
        <v>300.0</v>
      </c>
      <c r="F19" s="15" t="s">
        <v>93</v>
      </c>
      <c r="K19" s="15" t="s">
        <v>135</v>
      </c>
      <c r="M19" s="15" t="s">
        <v>377</v>
      </c>
      <c r="N19" s="15" t="s">
        <v>471</v>
      </c>
    </row>
    <row r="20">
      <c r="B20" s="15">
        <v>11.0</v>
      </c>
      <c r="C20" s="16">
        <v>0.7625631944392808</v>
      </c>
      <c r="D20" s="15" t="s">
        <v>116</v>
      </c>
      <c r="E20" s="72">
        <v>300.0</v>
      </c>
      <c r="F20" s="15" t="s">
        <v>93</v>
      </c>
      <c r="K20" s="15" t="s">
        <v>472</v>
      </c>
      <c r="L20" s="15" t="s">
        <v>473</v>
      </c>
      <c r="M20" s="15" t="s">
        <v>377</v>
      </c>
      <c r="N20" s="15" t="s">
        <v>471</v>
      </c>
    </row>
    <row r="21">
      <c r="B21" s="15">
        <v>12.0</v>
      </c>
      <c r="C21" s="16">
        <v>0.7674767245334806</v>
      </c>
      <c r="D21" s="15" t="s">
        <v>116</v>
      </c>
      <c r="E21" s="72">
        <v>30.0</v>
      </c>
      <c r="F21" s="15" t="s">
        <v>93</v>
      </c>
      <c r="N21" s="15" t="s">
        <v>474</v>
      </c>
      <c r="P21" s="15" t="s">
        <v>475</v>
      </c>
    </row>
    <row r="22">
      <c r="B22" s="15">
        <v>13.0</v>
      </c>
      <c r="C22" s="16">
        <v>0.7746431828709319</v>
      </c>
      <c r="D22" s="15" t="s">
        <v>116</v>
      </c>
      <c r="E22" s="72">
        <v>30.0</v>
      </c>
      <c r="F22" s="15" t="s">
        <v>93</v>
      </c>
      <c r="N22" s="15" t="s">
        <v>476</v>
      </c>
    </row>
    <row r="23">
      <c r="B23" s="15">
        <v>14.0</v>
      </c>
      <c r="C23" s="16">
        <v>0.7774995601866976</v>
      </c>
      <c r="D23" s="15" t="s">
        <v>116</v>
      </c>
      <c r="E23" s="15">
        <v>300.0</v>
      </c>
      <c r="F23" s="15" t="s">
        <v>93</v>
      </c>
      <c r="N23" s="15" t="s">
        <v>477</v>
      </c>
    </row>
    <row r="24">
      <c r="B24" s="15">
        <v>15.0</v>
      </c>
      <c r="C24" s="16">
        <v>0.782567048612691</v>
      </c>
      <c r="D24" s="15" t="s">
        <v>116</v>
      </c>
      <c r="E24" s="15">
        <v>300.0</v>
      </c>
      <c r="F24" s="15" t="s">
        <v>93</v>
      </c>
      <c r="K24" s="15" t="s">
        <v>250</v>
      </c>
      <c r="M24" s="15" t="s">
        <v>377</v>
      </c>
      <c r="N24" s="15" t="s">
        <v>477</v>
      </c>
    </row>
    <row r="25">
      <c r="B25" s="15">
        <v>16.0</v>
      </c>
      <c r="C25" s="16">
        <v>0.7872254861140391</v>
      </c>
      <c r="D25" s="15" t="s">
        <v>116</v>
      </c>
      <c r="E25" s="15">
        <v>300.0</v>
      </c>
      <c r="F25" s="15" t="s">
        <v>93</v>
      </c>
      <c r="L25" s="15" t="s">
        <v>253</v>
      </c>
      <c r="M25" s="15" t="s">
        <v>377</v>
      </c>
      <c r="N25" s="15" t="s">
        <v>477</v>
      </c>
    </row>
    <row r="27">
      <c r="B27" s="15">
        <v>17.0</v>
      </c>
      <c r="C27" s="16">
        <v>0.7953292939782841</v>
      </c>
      <c r="D27" s="15" t="s">
        <v>110</v>
      </c>
      <c r="E27" s="72" t="s">
        <v>111</v>
      </c>
      <c r="F27" s="15" t="s">
        <v>93</v>
      </c>
    </row>
    <row r="28">
      <c r="B28" s="15">
        <v>18.0</v>
      </c>
      <c r="C28" s="16">
        <v>0.7981018518518519</v>
      </c>
      <c r="D28" s="15" t="s">
        <v>113</v>
      </c>
      <c r="E28" s="72" t="s">
        <v>114</v>
      </c>
      <c r="F28" s="15" t="s">
        <v>93</v>
      </c>
    </row>
    <row r="29">
      <c r="B29" s="15">
        <v>19.0</v>
      </c>
      <c r="C29" s="16">
        <v>0.8009593750030035</v>
      </c>
      <c r="D29" s="15" t="s">
        <v>116</v>
      </c>
      <c r="E29" s="15">
        <v>300.0</v>
      </c>
      <c r="F29" s="90" t="s">
        <v>93</v>
      </c>
      <c r="H29" s="18">
        <v>1020.0</v>
      </c>
      <c r="I29" s="72" t="s">
        <v>118</v>
      </c>
      <c r="J29" s="15" t="s">
        <v>145</v>
      </c>
      <c r="N29" s="15" t="s">
        <v>115</v>
      </c>
    </row>
    <row r="30">
      <c r="B30" s="72" t="s">
        <v>478</v>
      </c>
      <c r="C30" s="16">
        <v>0.8089910763883381</v>
      </c>
      <c r="D30" s="15" t="s">
        <v>116</v>
      </c>
      <c r="E30" s="72">
        <v>1800.0</v>
      </c>
      <c r="F30" s="15" t="s">
        <v>93</v>
      </c>
      <c r="H30" s="18">
        <v>1020.0</v>
      </c>
      <c r="I30" s="72" t="s">
        <v>118</v>
      </c>
      <c r="J30" s="15" t="s">
        <v>479</v>
      </c>
      <c r="N30" s="15" t="s">
        <v>480</v>
      </c>
    </row>
    <row r="31">
      <c r="B31" s="15">
        <v>24.0</v>
      </c>
      <c r="C31" s="16">
        <v>0.898449884261936</v>
      </c>
      <c r="D31" s="15" t="s">
        <v>110</v>
      </c>
      <c r="E31" s="72" t="s">
        <v>111</v>
      </c>
      <c r="F31" s="15" t="s">
        <v>93</v>
      </c>
      <c r="H31" s="18"/>
      <c r="I31" s="72"/>
    </row>
    <row r="32">
      <c r="B32" s="15">
        <v>25.0</v>
      </c>
      <c r="C32" s="16">
        <v>0.9012677314822213</v>
      </c>
      <c r="D32" s="15" t="s">
        <v>113</v>
      </c>
      <c r="E32" s="72" t="s">
        <v>114</v>
      </c>
      <c r="F32" s="15" t="s">
        <v>93</v>
      </c>
      <c r="H32" s="18"/>
      <c r="I32" s="72"/>
    </row>
    <row r="33">
      <c r="B33" s="15">
        <v>26.0</v>
      </c>
      <c r="C33" s="16">
        <v>0.9041519675956806</v>
      </c>
      <c r="D33" s="15" t="s">
        <v>116</v>
      </c>
      <c r="E33" s="72">
        <v>1800.0</v>
      </c>
      <c r="F33" s="15" t="s">
        <v>93</v>
      </c>
      <c r="H33" s="18">
        <v>1020.0</v>
      </c>
      <c r="I33" s="72" t="s">
        <v>118</v>
      </c>
      <c r="J33" s="15" t="s">
        <v>479</v>
      </c>
      <c r="N33" s="15" t="s">
        <v>120</v>
      </c>
    </row>
    <row r="34">
      <c r="A34" s="101" t="s">
        <v>481</v>
      </c>
    </row>
    <row r="36">
      <c r="A36" s="15" t="s">
        <v>21</v>
      </c>
      <c r="B36" s="15">
        <v>27.0</v>
      </c>
      <c r="C36" s="16">
        <v>0.9591435185185185</v>
      </c>
      <c r="D36" s="15" t="s">
        <v>110</v>
      </c>
      <c r="E36" s="72" t="s">
        <v>111</v>
      </c>
      <c r="F36" s="15" t="s">
        <v>93</v>
      </c>
    </row>
    <row r="37">
      <c r="B37" s="15">
        <v>28.0</v>
      </c>
      <c r="C37" s="16">
        <v>0.9613145601833821</v>
      </c>
      <c r="D37" s="15" t="s">
        <v>113</v>
      </c>
      <c r="E37" s="72" t="s">
        <v>114</v>
      </c>
      <c r="F37" s="15" t="s">
        <v>93</v>
      </c>
    </row>
    <row r="38">
      <c r="B38" s="15">
        <v>29.0</v>
      </c>
      <c r="C38" s="16">
        <v>0.9666241319428082</v>
      </c>
      <c r="D38" s="15" t="s">
        <v>116</v>
      </c>
      <c r="E38" s="15">
        <v>300.0</v>
      </c>
      <c r="F38" s="90" t="s">
        <v>93</v>
      </c>
      <c r="H38" s="18">
        <v>1020.0</v>
      </c>
      <c r="I38" s="72" t="s">
        <v>118</v>
      </c>
      <c r="J38" s="15" t="s">
        <v>145</v>
      </c>
      <c r="N38" s="15" t="s">
        <v>115</v>
      </c>
    </row>
    <row r="39">
      <c r="B39" s="15">
        <v>30.0</v>
      </c>
      <c r="C39" s="16">
        <v>0.9794427199085476</v>
      </c>
      <c r="D39" s="15" t="s">
        <v>116</v>
      </c>
      <c r="E39" s="15">
        <v>300.0</v>
      </c>
      <c r="F39" s="90" t="s">
        <v>93</v>
      </c>
      <c r="H39" s="15">
        <v>1010.0</v>
      </c>
      <c r="I39" s="72" t="s">
        <v>118</v>
      </c>
      <c r="N39" s="15" t="s">
        <v>115</v>
      </c>
    </row>
    <row r="40">
      <c r="A40" s="101" t="s">
        <v>482</v>
      </c>
      <c r="E40" s="72"/>
      <c r="I40" s="72"/>
    </row>
    <row r="41">
      <c r="B41" s="15">
        <v>31.0</v>
      </c>
      <c r="C41" s="16">
        <v>0.9918519328712136</v>
      </c>
      <c r="D41" s="15" t="s">
        <v>116</v>
      </c>
      <c r="E41" s="72">
        <v>1800.0</v>
      </c>
      <c r="F41" s="15" t="s">
        <v>93</v>
      </c>
      <c r="I41" s="72" t="s">
        <v>118</v>
      </c>
      <c r="N41" s="15" t="s">
        <v>483</v>
      </c>
    </row>
    <row r="42">
      <c r="B42" s="72" t="s">
        <v>484</v>
      </c>
      <c r="C42" s="16">
        <v>0.027630648146441672</v>
      </c>
      <c r="D42" s="15" t="s">
        <v>116</v>
      </c>
      <c r="E42" s="72">
        <v>1800.0</v>
      </c>
      <c r="F42" s="15" t="s">
        <v>93</v>
      </c>
      <c r="I42" s="72" t="s">
        <v>118</v>
      </c>
      <c r="N42" s="15" t="s">
        <v>485</v>
      </c>
    </row>
    <row r="43">
      <c r="B43" s="15">
        <v>35.0</v>
      </c>
      <c r="C43" s="16">
        <v>0.09540136573923519</v>
      </c>
      <c r="D43" s="15" t="s">
        <v>110</v>
      </c>
      <c r="E43" s="72" t="s">
        <v>111</v>
      </c>
      <c r="F43" s="15" t="s">
        <v>93</v>
      </c>
      <c r="I43" s="72"/>
    </row>
    <row r="44">
      <c r="B44" s="15">
        <v>36.0</v>
      </c>
      <c r="C44" s="16">
        <v>0.0981377893476747</v>
      </c>
      <c r="D44" s="15" t="s">
        <v>113</v>
      </c>
      <c r="E44" s="72" t="s">
        <v>114</v>
      </c>
      <c r="F44" s="15" t="s">
        <v>93</v>
      </c>
      <c r="I44" s="72"/>
    </row>
    <row r="45">
      <c r="A45" s="101" t="s">
        <v>486</v>
      </c>
    </row>
    <row r="46">
      <c r="B46" s="15">
        <v>37.0</v>
      </c>
      <c r="C46" s="16">
        <v>0.10148582176043419</v>
      </c>
      <c r="D46" s="15" t="s">
        <v>116</v>
      </c>
      <c r="E46" s="72">
        <v>1800.0</v>
      </c>
      <c r="F46" s="15" t="s">
        <v>93</v>
      </c>
      <c r="G46" s="15" t="s">
        <v>487</v>
      </c>
      <c r="H46" s="15">
        <v>1010.0</v>
      </c>
      <c r="I46" s="72" t="s">
        <v>118</v>
      </c>
      <c r="N46" s="15" t="s">
        <v>488</v>
      </c>
    </row>
    <row r="47">
      <c r="B47" s="15">
        <v>38.0</v>
      </c>
      <c r="C47" s="16">
        <v>0.12361111111111112</v>
      </c>
      <c r="D47" s="15" t="s">
        <v>116</v>
      </c>
      <c r="E47" s="72">
        <v>1800.0</v>
      </c>
      <c r="F47" s="15" t="s">
        <v>93</v>
      </c>
      <c r="H47" s="15">
        <v>1010.0</v>
      </c>
      <c r="I47" s="72" t="s">
        <v>118</v>
      </c>
      <c r="N47" s="15" t="s">
        <v>489</v>
      </c>
    </row>
    <row r="48">
      <c r="B48" s="15">
        <v>39.0</v>
      </c>
      <c r="C48" s="16">
        <v>0.14851215278031304</v>
      </c>
      <c r="D48" s="15" t="s">
        <v>116</v>
      </c>
      <c r="E48" s="72">
        <v>1800.0</v>
      </c>
      <c r="F48" s="15" t="s">
        <v>93</v>
      </c>
      <c r="G48" s="15" t="s">
        <v>490</v>
      </c>
      <c r="H48" s="15">
        <v>1010.0</v>
      </c>
      <c r="I48" s="72" t="s">
        <v>118</v>
      </c>
      <c r="J48" s="15" t="s">
        <v>138</v>
      </c>
      <c r="N48" s="15" t="s">
        <v>120</v>
      </c>
    </row>
    <row r="49">
      <c r="B49" s="15">
        <v>40.0</v>
      </c>
      <c r="C49" s="16">
        <v>0.1707479861070169</v>
      </c>
      <c r="D49" s="15" t="s">
        <v>116</v>
      </c>
      <c r="E49" s="72">
        <v>1800.0</v>
      </c>
      <c r="F49" s="15" t="s">
        <v>93</v>
      </c>
      <c r="H49" s="15">
        <v>1010.0</v>
      </c>
      <c r="I49" s="72" t="s">
        <v>118</v>
      </c>
      <c r="J49" s="15" t="s">
        <v>234</v>
      </c>
      <c r="N49" s="15" t="s">
        <v>122</v>
      </c>
      <c r="O49" s="15" t="s">
        <v>491</v>
      </c>
    </row>
    <row r="50">
      <c r="B50" s="15">
        <v>41.0</v>
      </c>
      <c r="C50" s="16">
        <v>0.19314814814814815</v>
      </c>
      <c r="D50" s="15" t="s">
        <v>116</v>
      </c>
      <c r="E50" s="72">
        <v>1800.0</v>
      </c>
      <c r="F50" s="15" t="s">
        <v>93</v>
      </c>
      <c r="H50" s="15">
        <v>1010.0</v>
      </c>
      <c r="I50" s="72" t="s">
        <v>118</v>
      </c>
      <c r="J50" s="15" t="s">
        <v>138</v>
      </c>
      <c r="N50" s="15" t="s">
        <v>124</v>
      </c>
    </row>
    <row r="51">
      <c r="B51" s="15">
        <v>42.0</v>
      </c>
      <c r="C51" s="16">
        <v>0.21638164352043532</v>
      </c>
      <c r="D51" s="15" t="s">
        <v>110</v>
      </c>
      <c r="E51" s="72" t="s">
        <v>111</v>
      </c>
      <c r="F51" s="15" t="s">
        <v>93</v>
      </c>
    </row>
    <row r="52">
      <c r="B52" s="15">
        <v>43.0</v>
      </c>
      <c r="C52" s="16">
        <v>0.21948027778125834</v>
      </c>
      <c r="D52" s="15" t="s">
        <v>113</v>
      </c>
      <c r="E52" s="72" t="s">
        <v>114</v>
      </c>
      <c r="F52" s="15" t="s">
        <v>93</v>
      </c>
    </row>
    <row r="54">
      <c r="B54" s="15">
        <v>44.0</v>
      </c>
      <c r="C54" s="16">
        <v>0.22522583333193325</v>
      </c>
      <c r="D54" s="15" t="s">
        <v>116</v>
      </c>
      <c r="E54" s="15">
        <v>30.0</v>
      </c>
      <c r="F54" s="15" t="s">
        <v>93</v>
      </c>
      <c r="N54" s="15" t="s">
        <v>492</v>
      </c>
      <c r="P54" s="15" t="s">
        <v>493</v>
      </c>
    </row>
    <row r="55">
      <c r="B55" s="15">
        <v>45.0</v>
      </c>
      <c r="C55" s="16">
        <v>0.23046945601527113</v>
      </c>
      <c r="D55" s="15" t="s">
        <v>116</v>
      </c>
      <c r="E55" s="15">
        <v>30.0</v>
      </c>
      <c r="F55" s="15" t="s">
        <v>93</v>
      </c>
      <c r="N55" s="15" t="s">
        <v>494</v>
      </c>
      <c r="P55" s="15" t="s">
        <v>495</v>
      </c>
    </row>
    <row r="56">
      <c r="B56" s="15">
        <v>46.0</v>
      </c>
      <c r="C56" s="16">
        <v>0.23487577546620741</v>
      </c>
      <c r="D56" s="15" t="s">
        <v>116</v>
      </c>
      <c r="E56" s="15">
        <v>30.0</v>
      </c>
      <c r="F56" s="15" t="s">
        <v>93</v>
      </c>
      <c r="N56" s="15" t="s">
        <v>496</v>
      </c>
      <c r="P56" s="15" t="s">
        <v>497</v>
      </c>
    </row>
    <row r="57">
      <c r="B57" s="15">
        <v>47.0</v>
      </c>
      <c r="C57" s="16">
        <v>0.23886880787176779</v>
      </c>
      <c r="D57" s="15" t="s">
        <v>116</v>
      </c>
      <c r="E57" s="15">
        <v>30.0</v>
      </c>
      <c r="F57" s="15" t="s">
        <v>93</v>
      </c>
      <c r="N57" s="15" t="s">
        <v>498</v>
      </c>
    </row>
    <row r="58">
      <c r="B58" s="15">
        <v>48.0</v>
      </c>
      <c r="C58" s="16">
        <v>0.24132988425844815</v>
      </c>
      <c r="D58" s="15" t="s">
        <v>116</v>
      </c>
      <c r="E58" s="15">
        <v>120.0</v>
      </c>
      <c r="F58" s="15" t="s">
        <v>93</v>
      </c>
      <c r="N58" s="15" t="s">
        <v>499</v>
      </c>
    </row>
    <row r="59">
      <c r="B59" s="15">
        <v>49.0</v>
      </c>
      <c r="C59" s="16">
        <v>0.24446502314822283</v>
      </c>
      <c r="D59" s="15" t="s">
        <v>116</v>
      </c>
      <c r="E59" s="15">
        <v>120.0</v>
      </c>
      <c r="F59" s="15" t="s">
        <v>93</v>
      </c>
      <c r="L59" s="15" t="s">
        <v>198</v>
      </c>
      <c r="M59" s="15" t="s">
        <v>377</v>
      </c>
      <c r="N59" s="15" t="s">
        <v>499</v>
      </c>
    </row>
    <row r="60">
      <c r="B60" s="15">
        <v>50.0</v>
      </c>
      <c r="C60" s="16">
        <v>0.24734422453911975</v>
      </c>
      <c r="D60" s="15" t="s">
        <v>116</v>
      </c>
      <c r="E60" s="15">
        <v>120.0</v>
      </c>
      <c r="F60" s="15" t="s">
        <v>93</v>
      </c>
      <c r="K60" s="15" t="s">
        <v>472</v>
      </c>
      <c r="M60" s="15" t="s">
        <v>377</v>
      </c>
      <c r="N60" s="15" t="s">
        <v>499</v>
      </c>
    </row>
    <row r="61">
      <c r="B61" s="15">
        <v>51.0</v>
      </c>
      <c r="C61" s="16">
        <v>0.25027819444949273</v>
      </c>
      <c r="D61" s="15" t="s">
        <v>116</v>
      </c>
      <c r="E61" s="15">
        <v>30.0</v>
      </c>
      <c r="F61" s="15" t="s">
        <v>93</v>
      </c>
      <c r="N61" s="15" t="s">
        <v>500</v>
      </c>
    </row>
    <row r="62">
      <c r="B62" s="15">
        <v>52.0</v>
      </c>
      <c r="C62" s="16">
        <v>0.253669768513646</v>
      </c>
      <c r="D62" s="15" t="s">
        <v>116</v>
      </c>
      <c r="E62" s="15">
        <v>120.0</v>
      </c>
      <c r="F62" s="15" t="s">
        <v>93</v>
      </c>
      <c r="N62" s="15" t="s">
        <v>501</v>
      </c>
    </row>
    <row r="63">
      <c r="B63" s="15">
        <v>53.0</v>
      </c>
      <c r="C63" s="16">
        <v>0.2564064930556924</v>
      </c>
      <c r="D63" s="15" t="s">
        <v>116</v>
      </c>
      <c r="E63" s="15">
        <v>120.0</v>
      </c>
      <c r="F63" s="15" t="s">
        <v>93</v>
      </c>
      <c r="L63" s="15" t="s">
        <v>131</v>
      </c>
      <c r="M63" s="15" t="s">
        <v>377</v>
      </c>
      <c r="N63" s="15" t="s">
        <v>501</v>
      </c>
    </row>
    <row r="64">
      <c r="B64" s="15">
        <v>54.0</v>
      </c>
      <c r="C64" s="16">
        <v>0.2592910069433856</v>
      </c>
      <c r="D64" s="15" t="s">
        <v>116</v>
      </c>
      <c r="E64" s="15">
        <v>120.0</v>
      </c>
      <c r="F64" s="15" t="s">
        <v>93</v>
      </c>
      <c r="K64" s="15" t="s">
        <v>472</v>
      </c>
      <c r="L64" s="15" t="s">
        <v>473</v>
      </c>
      <c r="M64" s="15" t="s">
        <v>377</v>
      </c>
      <c r="N64" s="15" t="s">
        <v>501</v>
      </c>
      <c r="O64" s="15" t="s">
        <v>502</v>
      </c>
    </row>
    <row r="65">
      <c r="A65" s="101" t="s">
        <v>503</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53</v>
      </c>
      <c r="C1" s="98">
        <v>45602.0</v>
      </c>
      <c r="D1" s="45"/>
      <c r="E1" s="45"/>
      <c r="F1" s="46"/>
      <c r="G1" s="43" t="s">
        <v>54</v>
      </c>
      <c r="H1" s="85" t="s">
        <v>504</v>
      </c>
      <c r="I1" s="48"/>
      <c r="J1" s="48"/>
      <c r="K1" s="48"/>
      <c r="L1" s="48"/>
      <c r="M1" s="48"/>
      <c r="N1" s="49"/>
      <c r="O1" s="47"/>
      <c r="P1" s="48"/>
      <c r="Q1" s="48"/>
      <c r="R1" s="48"/>
      <c r="S1" s="49"/>
    </row>
    <row r="2">
      <c r="A2" s="50"/>
      <c r="B2" s="51" t="s">
        <v>55</v>
      </c>
      <c r="C2" s="52" t="s">
        <v>505</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506</v>
      </c>
    </row>
    <row r="8">
      <c r="N8" s="15" t="s">
        <v>455</v>
      </c>
    </row>
    <row r="9">
      <c r="A9" s="15" t="s">
        <v>507</v>
      </c>
      <c r="B9" s="15">
        <v>1.0</v>
      </c>
      <c r="C9" s="16">
        <v>0.7010593287050142</v>
      </c>
      <c r="D9" s="15" t="s">
        <v>110</v>
      </c>
      <c r="E9" s="72" t="s">
        <v>111</v>
      </c>
      <c r="F9" s="15" t="s">
        <v>93</v>
      </c>
      <c r="N9" s="15" t="s">
        <v>508</v>
      </c>
    </row>
    <row r="10">
      <c r="B10" s="15">
        <v>2.0</v>
      </c>
      <c r="C10" s="16">
        <v>0.7033747222230886</v>
      </c>
      <c r="D10" s="15" t="s">
        <v>113</v>
      </c>
      <c r="E10" s="72" t="s">
        <v>114</v>
      </c>
      <c r="F10" s="15" t="s">
        <v>93</v>
      </c>
    </row>
    <row r="11">
      <c r="C11" s="15" t="s">
        <v>509</v>
      </c>
    </row>
    <row r="12">
      <c r="B12" s="15">
        <v>3.0</v>
      </c>
      <c r="C12" s="16">
        <v>0.7187284953688504</v>
      </c>
      <c r="D12" s="79" t="s">
        <v>92</v>
      </c>
      <c r="E12" s="89" t="s">
        <v>90</v>
      </c>
      <c r="F12" s="15" t="s">
        <v>93</v>
      </c>
      <c r="L12" s="15" t="s">
        <v>95</v>
      </c>
      <c r="N12" s="15" t="s">
        <v>510</v>
      </c>
    </row>
    <row r="13">
      <c r="B13" s="15">
        <v>4.0</v>
      </c>
      <c r="C13" s="16"/>
      <c r="D13" s="79" t="s">
        <v>92</v>
      </c>
      <c r="E13" s="72" t="s">
        <v>511</v>
      </c>
      <c r="F13" s="15" t="s">
        <v>93</v>
      </c>
      <c r="L13" s="15" t="s">
        <v>512</v>
      </c>
      <c r="N13" s="79" t="s">
        <v>513</v>
      </c>
    </row>
    <row r="14">
      <c r="B14" s="15">
        <v>5.0</v>
      </c>
      <c r="C14" s="16">
        <v>0.7217066435187007</v>
      </c>
      <c r="D14" s="79" t="s">
        <v>92</v>
      </c>
      <c r="E14" s="72" t="s">
        <v>514</v>
      </c>
      <c r="F14" s="15" t="s">
        <v>93</v>
      </c>
      <c r="N14" s="79" t="s">
        <v>515</v>
      </c>
    </row>
    <row r="15">
      <c r="B15" s="15">
        <v>6.0</v>
      </c>
      <c r="C15" s="16">
        <v>0.7241480092634447</v>
      </c>
      <c r="D15" s="79" t="s">
        <v>92</v>
      </c>
      <c r="E15" s="72" t="s">
        <v>516</v>
      </c>
      <c r="F15" s="15" t="s">
        <v>93</v>
      </c>
      <c r="G15" s="15"/>
      <c r="L15" s="15" t="s">
        <v>95</v>
      </c>
      <c r="N15" s="79" t="s">
        <v>517</v>
      </c>
    </row>
    <row r="16">
      <c r="B16" s="15">
        <v>7.0</v>
      </c>
      <c r="C16" s="16"/>
      <c r="D16" s="79" t="s">
        <v>92</v>
      </c>
      <c r="E16" s="72" t="s">
        <v>518</v>
      </c>
      <c r="F16" s="15" t="s">
        <v>93</v>
      </c>
      <c r="G16" s="15"/>
      <c r="L16" s="15" t="s">
        <v>95</v>
      </c>
      <c r="N16" s="79" t="s">
        <v>519</v>
      </c>
    </row>
    <row r="17">
      <c r="B17" s="15">
        <v>8.0</v>
      </c>
      <c r="C17" s="16">
        <v>0.729497696760518</v>
      </c>
      <c r="D17" s="79" t="s">
        <v>92</v>
      </c>
      <c r="E17" s="72" t="s">
        <v>520</v>
      </c>
      <c r="F17" s="15" t="s">
        <v>93</v>
      </c>
      <c r="L17" s="15" t="s">
        <v>95</v>
      </c>
      <c r="N17" s="15" t="s">
        <v>521</v>
      </c>
    </row>
    <row r="18">
      <c r="A18" s="101" t="s">
        <v>522</v>
      </c>
    </row>
    <row r="19">
      <c r="B19" s="15">
        <v>9.0</v>
      </c>
      <c r="C19" s="16">
        <v>0.7444106134207686</v>
      </c>
      <c r="D19" s="15" t="s">
        <v>116</v>
      </c>
      <c r="E19" s="15">
        <v>30.0</v>
      </c>
      <c r="F19" s="15" t="s">
        <v>93</v>
      </c>
      <c r="N19" s="15" t="s">
        <v>523</v>
      </c>
    </row>
    <row r="20">
      <c r="B20" s="15">
        <v>10.0</v>
      </c>
      <c r="C20" s="16">
        <v>0.7544856018503197</v>
      </c>
      <c r="D20" s="15" t="s">
        <v>116</v>
      </c>
      <c r="E20" s="15">
        <v>300.0</v>
      </c>
      <c r="F20" s="15" t="s">
        <v>93</v>
      </c>
      <c r="N20" s="15" t="s">
        <v>524</v>
      </c>
    </row>
    <row r="21">
      <c r="B21" s="15">
        <v>11.0</v>
      </c>
      <c r="C21" s="16">
        <v>0.759477916668402</v>
      </c>
      <c r="D21" s="15" t="s">
        <v>116</v>
      </c>
      <c r="E21" s="15">
        <v>300.0</v>
      </c>
      <c r="F21" s="15" t="s">
        <v>93</v>
      </c>
      <c r="K21" s="15" t="s">
        <v>472</v>
      </c>
      <c r="N21" s="15" t="s">
        <v>525</v>
      </c>
    </row>
    <row r="22">
      <c r="B22" s="15">
        <v>12.0</v>
      </c>
      <c r="C22" s="16">
        <v>0.7645486111141508</v>
      </c>
      <c r="D22" s="15" t="s">
        <v>116</v>
      </c>
      <c r="E22" s="15">
        <v>300.0</v>
      </c>
      <c r="F22" s="15" t="s">
        <v>93</v>
      </c>
      <c r="L22" s="15" t="s">
        <v>473</v>
      </c>
      <c r="N22" s="15" t="s">
        <v>525</v>
      </c>
    </row>
    <row r="23">
      <c r="B23" s="15">
        <v>13.0</v>
      </c>
      <c r="C23" s="16">
        <v>0.7714886458343244</v>
      </c>
      <c r="D23" s="15" t="s">
        <v>116</v>
      </c>
      <c r="E23" s="15">
        <v>30.0</v>
      </c>
      <c r="F23" s="15" t="s">
        <v>93</v>
      </c>
      <c r="N23" s="15" t="s">
        <v>526</v>
      </c>
    </row>
    <row r="24">
      <c r="B24" s="15">
        <v>14.0</v>
      </c>
      <c r="C24" s="16">
        <v>0.7752932870353106</v>
      </c>
      <c r="D24" s="15" t="s">
        <v>116</v>
      </c>
      <c r="E24" s="15">
        <v>300.0</v>
      </c>
      <c r="F24" s="15" t="s">
        <v>93</v>
      </c>
      <c r="N24" s="15" t="s">
        <v>527</v>
      </c>
    </row>
    <row r="25">
      <c r="B25" s="15">
        <v>15.0</v>
      </c>
      <c r="C25" s="16">
        <v>0.7803557407460175</v>
      </c>
      <c r="D25" s="15" t="s">
        <v>116</v>
      </c>
      <c r="E25" s="15">
        <v>300.0</v>
      </c>
      <c r="F25" s="15" t="s">
        <v>93</v>
      </c>
      <c r="L25" s="15" t="s">
        <v>374</v>
      </c>
      <c r="N25" s="15" t="s">
        <v>527</v>
      </c>
    </row>
    <row r="26">
      <c r="B26" s="15">
        <v>16.0</v>
      </c>
      <c r="C26" s="16">
        <v>0.7853503240767168</v>
      </c>
      <c r="D26" s="15" t="s">
        <v>116</v>
      </c>
      <c r="E26" s="15">
        <v>300.0</v>
      </c>
      <c r="F26" s="15" t="s">
        <v>93</v>
      </c>
      <c r="K26" s="15" t="s">
        <v>132</v>
      </c>
      <c r="N26" s="15" t="s">
        <v>527</v>
      </c>
    </row>
    <row r="27">
      <c r="A27" s="101" t="s">
        <v>528</v>
      </c>
    </row>
    <row r="28">
      <c r="B28" s="15">
        <v>17.0</v>
      </c>
      <c r="C28" s="16">
        <v>0.8166778009253903</v>
      </c>
      <c r="D28" s="15" t="s">
        <v>115</v>
      </c>
      <c r="E28" s="72">
        <v>300.0</v>
      </c>
      <c r="F28" s="15" t="s">
        <v>93</v>
      </c>
      <c r="G28" s="15" t="s">
        <v>529</v>
      </c>
      <c r="H28" s="15">
        <v>1020.0</v>
      </c>
      <c r="I28" s="72" t="s">
        <v>118</v>
      </c>
      <c r="J28" s="15" t="s">
        <v>138</v>
      </c>
    </row>
    <row r="29">
      <c r="B29" s="15">
        <v>18.0</v>
      </c>
      <c r="C29" s="16">
        <v>0.8251802430604585</v>
      </c>
      <c r="D29" s="15" t="s">
        <v>115</v>
      </c>
      <c r="E29" s="72">
        <v>300.0</v>
      </c>
      <c r="F29" s="15" t="s">
        <v>93</v>
      </c>
      <c r="G29" s="15" t="s">
        <v>530</v>
      </c>
      <c r="H29" s="15">
        <v>1010.0</v>
      </c>
      <c r="I29" s="72" t="s">
        <v>118</v>
      </c>
      <c r="J29" s="15" t="s">
        <v>138</v>
      </c>
    </row>
    <row r="30">
      <c r="B30" s="15">
        <v>19.0</v>
      </c>
      <c r="C30" s="16">
        <v>0.8326588773197727</v>
      </c>
      <c r="D30" s="15" t="s">
        <v>116</v>
      </c>
      <c r="E30" s="72">
        <v>1800.0</v>
      </c>
      <c r="F30" s="15" t="s">
        <v>93</v>
      </c>
      <c r="H30" s="15">
        <v>1010.0</v>
      </c>
      <c r="I30" s="72" t="s">
        <v>118</v>
      </c>
      <c r="J30" s="15" t="s">
        <v>531</v>
      </c>
      <c r="N30" s="15" t="s">
        <v>120</v>
      </c>
    </row>
    <row r="31">
      <c r="B31" s="15">
        <v>20.0</v>
      </c>
      <c r="D31" s="15" t="s">
        <v>116</v>
      </c>
      <c r="E31" s="72">
        <v>1800.0</v>
      </c>
      <c r="F31" s="15" t="s">
        <v>93</v>
      </c>
      <c r="H31" s="15">
        <v>1010.0</v>
      </c>
      <c r="I31" s="72" t="s">
        <v>118</v>
      </c>
      <c r="N31" s="15" t="s">
        <v>532</v>
      </c>
    </row>
    <row r="32">
      <c r="A32" s="101" t="s">
        <v>533</v>
      </c>
    </row>
    <row r="33">
      <c r="B33" s="15">
        <v>21.0</v>
      </c>
      <c r="C33" s="16">
        <v>0.8841275462909834</v>
      </c>
      <c r="D33" s="15" t="s">
        <v>110</v>
      </c>
      <c r="E33" s="72" t="s">
        <v>111</v>
      </c>
      <c r="F33" s="15" t="s">
        <v>93</v>
      </c>
    </row>
    <row r="34">
      <c r="B34" s="15">
        <v>22.0</v>
      </c>
      <c r="C34" s="16">
        <v>0.8871045254636556</v>
      </c>
      <c r="D34" s="15" t="s">
        <v>113</v>
      </c>
      <c r="E34" s="72" t="s">
        <v>114</v>
      </c>
      <c r="F34" s="15" t="s">
        <v>93</v>
      </c>
    </row>
    <row r="36">
      <c r="A36" s="15" t="s">
        <v>33</v>
      </c>
      <c r="B36" s="15">
        <v>23.0</v>
      </c>
      <c r="C36" s="16">
        <v>0.03635416666666667</v>
      </c>
      <c r="D36" s="15" t="s">
        <v>110</v>
      </c>
      <c r="E36" s="72" t="s">
        <v>111</v>
      </c>
      <c r="F36" s="15" t="s">
        <v>93</v>
      </c>
      <c r="N36" s="15" t="s">
        <v>415</v>
      </c>
    </row>
    <row r="37">
      <c r="B37" s="15">
        <v>24.0</v>
      </c>
      <c r="C37" s="16">
        <v>0.0384375</v>
      </c>
      <c r="D37" s="15" t="s">
        <v>113</v>
      </c>
      <c r="E37" s="72" t="s">
        <v>114</v>
      </c>
      <c r="F37" s="15" t="s">
        <v>93</v>
      </c>
    </row>
    <row r="38">
      <c r="A38" s="101" t="s">
        <v>534</v>
      </c>
      <c r="E38" s="72"/>
      <c r="I38" s="72"/>
    </row>
    <row r="39">
      <c r="B39" s="15">
        <v>25.0</v>
      </c>
      <c r="C39" s="16">
        <v>0.049305555555555554</v>
      </c>
      <c r="D39" s="15" t="s">
        <v>115</v>
      </c>
      <c r="E39" s="72">
        <v>300.0</v>
      </c>
      <c r="F39" s="15" t="s">
        <v>93</v>
      </c>
      <c r="G39" s="15" t="s">
        <v>535</v>
      </c>
      <c r="H39" s="15">
        <v>1010.0</v>
      </c>
      <c r="I39" s="72" t="s">
        <v>118</v>
      </c>
      <c r="J39" s="15" t="s">
        <v>236</v>
      </c>
    </row>
    <row r="40">
      <c r="A40" s="101" t="s">
        <v>536</v>
      </c>
    </row>
    <row r="41">
      <c r="A41" s="101" t="s">
        <v>537</v>
      </c>
    </row>
    <row r="42">
      <c r="B42" s="15">
        <v>26.0</v>
      </c>
      <c r="C42" s="16">
        <v>0.18520331018953584</v>
      </c>
      <c r="D42" s="15" t="s">
        <v>116</v>
      </c>
      <c r="E42" s="72">
        <v>1800.0</v>
      </c>
      <c r="F42" s="15" t="s">
        <v>93</v>
      </c>
      <c r="G42" s="15" t="s">
        <v>538</v>
      </c>
      <c r="H42" s="15">
        <v>1010.0</v>
      </c>
      <c r="I42" s="72" t="s">
        <v>118</v>
      </c>
      <c r="J42" s="15" t="s">
        <v>539</v>
      </c>
      <c r="N42" s="15" t="s">
        <v>540</v>
      </c>
    </row>
    <row r="43">
      <c r="B43" s="15">
        <v>27.0</v>
      </c>
      <c r="C43" s="16">
        <v>0.206471192126628</v>
      </c>
      <c r="D43" s="15" t="s">
        <v>116</v>
      </c>
      <c r="E43" s="72">
        <v>1800.0</v>
      </c>
      <c r="F43" s="15" t="s">
        <v>93</v>
      </c>
      <c r="G43" s="15" t="s">
        <v>541</v>
      </c>
      <c r="H43" s="15">
        <v>1010.0</v>
      </c>
      <c r="I43" s="72" t="s">
        <v>118</v>
      </c>
      <c r="J43" s="15" t="s">
        <v>542</v>
      </c>
      <c r="N43" s="15" t="s">
        <v>122</v>
      </c>
    </row>
    <row r="44">
      <c r="B44" s="15">
        <v>28.0</v>
      </c>
      <c r="C44" s="16">
        <v>0.23118040509143611</v>
      </c>
      <c r="D44" s="15" t="s">
        <v>110</v>
      </c>
      <c r="E44" s="72" t="s">
        <v>111</v>
      </c>
      <c r="F44" s="15" t="s">
        <v>93</v>
      </c>
      <c r="N44" s="15" t="s">
        <v>543</v>
      </c>
    </row>
    <row r="45">
      <c r="B45" s="15">
        <v>29.0</v>
      </c>
      <c r="C45" s="16">
        <v>0.23372083333379123</v>
      </c>
      <c r="D45" s="15" t="s">
        <v>113</v>
      </c>
      <c r="E45" s="72" t="s">
        <v>114</v>
      </c>
      <c r="F45" s="15" t="s">
        <v>93</v>
      </c>
      <c r="N45" s="15" t="s">
        <v>543</v>
      </c>
    </row>
    <row r="47">
      <c r="B47" s="15">
        <v>30.0</v>
      </c>
      <c r="C47" s="16">
        <v>0.2385242708332953</v>
      </c>
      <c r="D47" s="15" t="s">
        <v>116</v>
      </c>
      <c r="E47" s="15" t="s">
        <v>239</v>
      </c>
      <c r="F47" s="15" t="s">
        <v>93</v>
      </c>
      <c r="H47" s="15">
        <v>1010.0</v>
      </c>
      <c r="N47" s="15" t="s">
        <v>544</v>
      </c>
    </row>
    <row r="48">
      <c r="B48" s="15">
        <v>31.0</v>
      </c>
      <c r="C48" s="16">
        <v>0.24269449074199656</v>
      </c>
      <c r="D48" s="15" t="s">
        <v>116</v>
      </c>
      <c r="E48" s="15" t="s">
        <v>243</v>
      </c>
      <c r="F48" s="15" t="s">
        <v>93</v>
      </c>
      <c r="L48" s="15" t="s">
        <v>545</v>
      </c>
      <c r="N48" s="17" t="s">
        <v>546</v>
      </c>
    </row>
    <row r="49">
      <c r="B49" s="15">
        <v>32.0</v>
      </c>
      <c r="C49" s="16">
        <v>0.2462340740748914</v>
      </c>
      <c r="D49" s="15" t="s">
        <v>116</v>
      </c>
      <c r="E49" s="15" t="s">
        <v>243</v>
      </c>
      <c r="F49" s="15" t="s">
        <v>93</v>
      </c>
      <c r="L49" s="15" t="s">
        <v>547</v>
      </c>
      <c r="N49" s="15" t="s">
        <v>548</v>
      </c>
    </row>
    <row r="50">
      <c r="B50" s="15">
        <v>33.0</v>
      </c>
      <c r="C50" s="16">
        <v>0.24798406250192784</v>
      </c>
      <c r="D50" s="15" t="s">
        <v>116</v>
      </c>
      <c r="E50" s="15" t="s">
        <v>243</v>
      </c>
      <c r="F50" s="15" t="s">
        <v>93</v>
      </c>
      <c r="K50" s="15" t="s">
        <v>294</v>
      </c>
      <c r="N50" s="15" t="s">
        <v>548</v>
      </c>
    </row>
    <row r="51">
      <c r="B51" s="15">
        <v>34.0</v>
      </c>
      <c r="C51" s="16">
        <v>0.250849074072903</v>
      </c>
      <c r="D51" s="15" t="s">
        <v>116</v>
      </c>
      <c r="E51" s="15" t="s">
        <v>243</v>
      </c>
      <c r="F51" s="15" t="s">
        <v>93</v>
      </c>
      <c r="L51" s="15" t="s">
        <v>241</v>
      </c>
      <c r="N51" s="15" t="s">
        <v>548</v>
      </c>
    </row>
    <row r="52">
      <c r="B52" s="15">
        <v>35.0</v>
      </c>
      <c r="C52" s="16">
        <v>0.2539243287028512</v>
      </c>
      <c r="D52" s="15" t="s">
        <v>116</v>
      </c>
      <c r="E52" s="15" t="s">
        <v>239</v>
      </c>
      <c r="F52" s="15" t="s">
        <v>93</v>
      </c>
      <c r="N52" s="15" t="s">
        <v>549</v>
      </c>
    </row>
    <row r="53">
      <c r="B53" s="15">
        <v>36.0</v>
      </c>
      <c r="C53" s="16">
        <v>0.25760940972395474</v>
      </c>
      <c r="D53" s="15" t="s">
        <v>116</v>
      </c>
      <c r="E53" s="15" t="s">
        <v>243</v>
      </c>
      <c r="F53" s="15" t="s">
        <v>93</v>
      </c>
      <c r="L53" s="15" t="s">
        <v>547</v>
      </c>
      <c r="N53" s="15" t="s">
        <v>550</v>
      </c>
    </row>
    <row r="54">
      <c r="B54" s="15">
        <v>37.0</v>
      </c>
      <c r="C54" s="16">
        <v>0.26034164351585787</v>
      </c>
      <c r="D54" s="15" t="s">
        <v>116</v>
      </c>
      <c r="E54" s="15" t="s">
        <v>243</v>
      </c>
      <c r="F54" s="15" t="s">
        <v>93</v>
      </c>
      <c r="K54" s="15" t="s">
        <v>132</v>
      </c>
      <c r="N54" s="15" t="s">
        <v>550</v>
      </c>
    </row>
    <row r="55">
      <c r="N55" s="101" t="s">
        <v>551</v>
      </c>
    </row>
    <row r="56">
      <c r="B56" s="15">
        <v>38.0</v>
      </c>
      <c r="C56" s="16">
        <v>0.2777053009267547</v>
      </c>
      <c r="D56" s="79" t="s">
        <v>92</v>
      </c>
      <c r="E56" s="89" t="s">
        <v>102</v>
      </c>
      <c r="F56" s="15" t="s">
        <v>93</v>
      </c>
      <c r="I56" s="89"/>
      <c r="L56" s="15" t="s">
        <v>95</v>
      </c>
      <c r="N56" s="79" t="s">
        <v>552</v>
      </c>
      <c r="T56" s="15" t="s">
        <v>94</v>
      </c>
    </row>
    <row r="57">
      <c r="B57" s="15">
        <v>39.0</v>
      </c>
      <c r="C57" s="16">
        <v>0.2810168055584654</v>
      </c>
      <c r="D57" s="79" t="s">
        <v>92</v>
      </c>
      <c r="E57" s="89" t="s">
        <v>553</v>
      </c>
      <c r="F57" s="15" t="s">
        <v>93</v>
      </c>
      <c r="I57" s="89"/>
      <c r="L57" s="15" t="s">
        <v>95</v>
      </c>
      <c r="N57" s="79" t="s">
        <v>554</v>
      </c>
      <c r="T57" s="15" t="s">
        <v>96</v>
      </c>
      <c r="U57" s="15" t="s">
        <v>97</v>
      </c>
      <c r="V57" s="15" t="s">
        <v>98</v>
      </c>
      <c r="W57" s="15" t="s">
        <v>99</v>
      </c>
    </row>
    <row r="58">
      <c r="B58" s="15">
        <v>40.0</v>
      </c>
      <c r="C58" s="16">
        <v>0.283203125</v>
      </c>
      <c r="D58" s="79" t="s">
        <v>92</v>
      </c>
      <c r="E58" s="89" t="s">
        <v>555</v>
      </c>
      <c r="F58" s="15" t="s">
        <v>93</v>
      </c>
      <c r="I58" s="89"/>
      <c r="L58" s="15" t="s">
        <v>95</v>
      </c>
      <c r="N58" s="79" t="s">
        <v>556</v>
      </c>
      <c r="T58" s="79">
        <v>52.5</v>
      </c>
      <c r="U58" s="79">
        <v>60.0</v>
      </c>
      <c r="V58" s="79">
        <v>30.0</v>
      </c>
      <c r="W58" s="79">
        <v>20.0</v>
      </c>
    </row>
    <row r="59">
      <c r="B59" s="15">
        <v>41.0</v>
      </c>
      <c r="C59" s="16">
        <v>0.2851237499999115</v>
      </c>
      <c r="D59" s="79" t="s">
        <v>92</v>
      </c>
      <c r="E59" s="89" t="s">
        <v>557</v>
      </c>
      <c r="F59" s="15" t="s">
        <v>93</v>
      </c>
      <c r="I59" s="89"/>
      <c r="L59" s="15" t="s">
        <v>95</v>
      </c>
      <c r="N59" s="79" t="s">
        <v>558</v>
      </c>
      <c r="T59" s="79">
        <v>22.400000000000002</v>
      </c>
      <c r="U59" s="79">
        <v>28.0</v>
      </c>
      <c r="V59" s="79">
        <v>15.0</v>
      </c>
      <c r="W59" s="79">
        <v>11.0</v>
      </c>
    </row>
    <row r="60">
      <c r="B60" s="15">
        <v>42.0</v>
      </c>
      <c r="C60" s="16">
        <v>0.28687475694459863</v>
      </c>
      <c r="D60" s="79" t="s">
        <v>92</v>
      </c>
      <c r="E60" s="89" t="s">
        <v>559</v>
      </c>
      <c r="F60" s="15" t="s">
        <v>93</v>
      </c>
      <c r="I60" s="89"/>
      <c r="L60" s="15" t="s">
        <v>95</v>
      </c>
      <c r="N60" s="79" t="s">
        <v>560</v>
      </c>
      <c r="T60" s="79">
        <v>12.5</v>
      </c>
      <c r="U60" s="79">
        <v>13.750000000000002</v>
      </c>
      <c r="V60" s="79">
        <v>7.5</v>
      </c>
      <c r="W60" s="79">
        <v>5.5</v>
      </c>
    </row>
    <row r="61">
      <c r="B61" s="15">
        <v>43.0</v>
      </c>
      <c r="C61" s="16">
        <v>0.2884370138926897</v>
      </c>
      <c r="D61" s="79" t="s">
        <v>92</v>
      </c>
      <c r="E61" s="89" t="s">
        <v>561</v>
      </c>
      <c r="F61" s="15" t="s">
        <v>93</v>
      </c>
      <c r="I61" s="89"/>
      <c r="L61" s="15" t="s">
        <v>95</v>
      </c>
      <c r="N61" s="79" t="s">
        <v>562</v>
      </c>
      <c r="T61" s="79">
        <v>6.5</v>
      </c>
      <c r="U61" s="79">
        <v>7.15</v>
      </c>
      <c r="V61" s="79">
        <v>4.4</v>
      </c>
      <c r="W61" s="79">
        <v>3.3000000000000003</v>
      </c>
    </row>
    <row r="63">
      <c r="D63" s="120" t="s">
        <v>563</v>
      </c>
    </row>
  </sheetData>
  <mergeCells count="14">
    <mergeCell ref="B5:B6"/>
    <mergeCell ref="C5:C6"/>
    <mergeCell ref="C11:F11"/>
    <mergeCell ref="K5:M5"/>
    <mergeCell ref="N5:N6"/>
    <mergeCell ref="O5:S6"/>
    <mergeCell ref="O7:S7"/>
    <mergeCell ref="C1:F1"/>
    <mergeCell ref="H1:N1"/>
    <mergeCell ref="O1:S1"/>
    <mergeCell ref="H2:N2"/>
    <mergeCell ref="O2:S2"/>
    <mergeCell ref="O3:S3"/>
    <mergeCell ref="O4:S4"/>
  </mergeCells>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sheetData>
    <row r="1">
      <c r="A1" s="42"/>
      <c r="B1" s="43" t="s">
        <v>53</v>
      </c>
      <c r="C1" s="98">
        <v>45632.0</v>
      </c>
      <c r="D1" s="45"/>
      <c r="E1" s="45"/>
      <c r="F1" s="46"/>
      <c r="G1" s="43" t="s">
        <v>54</v>
      </c>
      <c r="H1" s="47"/>
      <c r="I1" s="48"/>
      <c r="J1" s="48"/>
      <c r="K1" s="48"/>
      <c r="L1" s="48"/>
      <c r="M1" s="48"/>
      <c r="N1" s="49"/>
      <c r="O1" s="47"/>
      <c r="P1" s="48"/>
      <c r="Q1" s="48"/>
      <c r="R1" s="48"/>
      <c r="S1" s="49"/>
    </row>
    <row r="2">
      <c r="A2" s="50"/>
      <c r="B2" s="51" t="s">
        <v>55</v>
      </c>
      <c r="C2" s="121" t="s">
        <v>564</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565</v>
      </c>
    </row>
    <row r="8">
      <c r="N8" s="15" t="s">
        <v>455</v>
      </c>
    </row>
    <row r="9">
      <c r="A9" s="15"/>
      <c r="B9" s="15"/>
      <c r="C9" s="16"/>
      <c r="D9" s="15"/>
      <c r="E9" s="72"/>
      <c r="F9" s="15"/>
      <c r="N9" s="15"/>
    </row>
    <row r="10">
      <c r="A10" s="15" t="s">
        <v>31</v>
      </c>
      <c r="B10" s="15">
        <v>1.0</v>
      </c>
      <c r="C10" s="16">
        <v>0.6863659375012503</v>
      </c>
      <c r="D10" s="15" t="s">
        <v>110</v>
      </c>
      <c r="E10" s="72" t="s">
        <v>111</v>
      </c>
      <c r="F10" s="15" t="s">
        <v>93</v>
      </c>
      <c r="N10" s="15" t="s">
        <v>508</v>
      </c>
    </row>
    <row r="11">
      <c r="B11" s="15">
        <v>2.0</v>
      </c>
      <c r="C11" s="16">
        <v>0.6897525115782628</v>
      </c>
      <c r="D11" s="15" t="s">
        <v>113</v>
      </c>
      <c r="E11" s="72" t="s">
        <v>114</v>
      </c>
      <c r="F11" s="15" t="s">
        <v>93</v>
      </c>
    </row>
    <row r="12">
      <c r="B12" s="76"/>
      <c r="D12" s="101" t="s">
        <v>566</v>
      </c>
    </row>
    <row r="13">
      <c r="C13" s="16">
        <v>0.7930503472234705</v>
      </c>
      <c r="D13" s="101" t="s">
        <v>567</v>
      </c>
    </row>
    <row r="14">
      <c r="C14" s="16">
        <v>0.8379670717549743</v>
      </c>
      <c r="D14" s="101" t="s">
        <v>568</v>
      </c>
    </row>
    <row r="15">
      <c r="C15" s="16">
        <v>0.8779471180605469</v>
      </c>
      <c r="D15" s="101" t="s">
        <v>569</v>
      </c>
    </row>
    <row r="16">
      <c r="B16" s="15">
        <v>3.0</v>
      </c>
      <c r="C16" s="16">
        <v>0.9440119444479933</v>
      </c>
      <c r="D16" s="15" t="s">
        <v>115</v>
      </c>
      <c r="E16" s="72">
        <v>300.0</v>
      </c>
      <c r="F16" s="15" t="s">
        <v>93</v>
      </c>
      <c r="G16" s="15" t="s">
        <v>570</v>
      </c>
      <c r="H16" s="15">
        <v>1020.0</v>
      </c>
      <c r="I16" s="72" t="s">
        <v>118</v>
      </c>
      <c r="J16" s="15" t="s">
        <v>312</v>
      </c>
    </row>
    <row r="17">
      <c r="B17" s="15">
        <v>4.0</v>
      </c>
      <c r="C17" s="16">
        <v>0.952813726849854</v>
      </c>
      <c r="D17" s="15" t="s">
        <v>116</v>
      </c>
      <c r="E17" s="72">
        <v>1800.0</v>
      </c>
      <c r="F17" s="15" t="s">
        <v>93</v>
      </c>
      <c r="G17" s="15" t="s">
        <v>571</v>
      </c>
      <c r="H17" s="15">
        <v>1010.0</v>
      </c>
      <c r="I17" s="72" t="s">
        <v>118</v>
      </c>
      <c r="J17" s="15" t="s">
        <v>312</v>
      </c>
      <c r="N17" s="15" t="s">
        <v>122</v>
      </c>
    </row>
    <row r="18">
      <c r="B18" s="15">
        <v>5.0</v>
      </c>
      <c r="C18" s="16">
        <v>0.9760983796295477</v>
      </c>
      <c r="D18" s="15" t="s">
        <v>116</v>
      </c>
      <c r="E18" s="72">
        <v>1800.0</v>
      </c>
      <c r="F18" s="15" t="s">
        <v>93</v>
      </c>
      <c r="G18" s="15" t="s">
        <v>572</v>
      </c>
      <c r="H18" s="15">
        <v>1010.0</v>
      </c>
      <c r="I18" s="72" t="s">
        <v>118</v>
      </c>
      <c r="J18" s="15" t="s">
        <v>573</v>
      </c>
      <c r="N18" s="15" t="s">
        <v>124</v>
      </c>
    </row>
    <row r="19">
      <c r="B19" s="15">
        <v>6.0</v>
      </c>
      <c r="C19" s="16">
        <v>0.9975362499972107</v>
      </c>
      <c r="D19" s="15" t="s">
        <v>113</v>
      </c>
      <c r="E19" s="72" t="s">
        <v>114</v>
      </c>
      <c r="F19" s="15" t="s">
        <v>93</v>
      </c>
      <c r="I19" s="72"/>
      <c r="N19" s="15" t="s">
        <v>574</v>
      </c>
    </row>
    <row r="20">
      <c r="B20" s="15">
        <v>7.0</v>
      </c>
      <c r="C20" s="16">
        <v>1.8554397684056312E-4</v>
      </c>
      <c r="D20" s="15" t="s">
        <v>110</v>
      </c>
      <c r="E20" s="72" t="s">
        <v>111</v>
      </c>
      <c r="F20" s="15" t="s">
        <v>93</v>
      </c>
      <c r="I20" s="89"/>
      <c r="N20" s="15" t="s">
        <v>574</v>
      </c>
    </row>
    <row r="21">
      <c r="I21" s="89"/>
    </row>
    <row r="22">
      <c r="A22" s="15" t="s">
        <v>33</v>
      </c>
      <c r="B22" s="15">
        <v>8.0</v>
      </c>
      <c r="C22" s="16">
        <v>0.05286364583298564</v>
      </c>
      <c r="D22" s="15" t="s">
        <v>110</v>
      </c>
      <c r="E22" s="72" t="s">
        <v>111</v>
      </c>
      <c r="F22" s="15" t="s">
        <v>93</v>
      </c>
      <c r="I22" s="72"/>
      <c r="N22" s="15" t="s">
        <v>224</v>
      </c>
      <c r="O22" s="15" t="s">
        <v>508</v>
      </c>
    </row>
    <row r="23">
      <c r="B23" s="15">
        <v>9.0</v>
      </c>
      <c r="C23" s="16">
        <v>0.05772127314412501</v>
      </c>
      <c r="D23" s="15" t="s">
        <v>116</v>
      </c>
      <c r="E23" s="72">
        <v>1800.0</v>
      </c>
      <c r="F23" s="15" t="s">
        <v>93</v>
      </c>
      <c r="G23" s="15" t="s">
        <v>575</v>
      </c>
      <c r="H23" s="15">
        <v>1030.0</v>
      </c>
      <c r="I23" s="72" t="s">
        <v>118</v>
      </c>
      <c r="J23" s="15" t="s">
        <v>312</v>
      </c>
      <c r="N23" s="15" t="s">
        <v>576</v>
      </c>
    </row>
    <row r="24">
      <c r="B24" s="15">
        <v>10.0</v>
      </c>
      <c r="C24" s="16">
        <v>0.08048438657715451</v>
      </c>
      <c r="D24" s="15" t="s">
        <v>116</v>
      </c>
      <c r="E24" s="72">
        <v>1800.0</v>
      </c>
      <c r="F24" s="15" t="s">
        <v>93</v>
      </c>
      <c r="G24" s="15" t="s">
        <v>231</v>
      </c>
      <c r="H24" s="15">
        <v>1030.0</v>
      </c>
      <c r="I24" s="72" t="s">
        <v>118</v>
      </c>
      <c r="J24" s="15" t="s">
        <v>340</v>
      </c>
      <c r="N24" s="15" t="s">
        <v>126</v>
      </c>
    </row>
    <row r="25">
      <c r="B25" s="15">
        <v>11.0</v>
      </c>
      <c r="C25" s="16">
        <v>0.10268862269003876</v>
      </c>
      <c r="D25" s="15" t="s">
        <v>113</v>
      </c>
      <c r="E25" s="72" t="s">
        <v>114</v>
      </c>
      <c r="F25" s="15" t="s">
        <v>93</v>
      </c>
    </row>
    <row r="26">
      <c r="B26" s="15">
        <v>12.0</v>
      </c>
      <c r="C26" s="16">
        <v>0.10509680555696832</v>
      </c>
      <c r="D26" s="15" t="s">
        <v>110</v>
      </c>
      <c r="E26" s="72" t="s">
        <v>111</v>
      </c>
      <c r="F26" s="15" t="s">
        <v>93</v>
      </c>
      <c r="H26" s="15"/>
      <c r="I26" s="72"/>
      <c r="N26" s="15" t="s">
        <v>508</v>
      </c>
    </row>
    <row r="27">
      <c r="B27" s="15">
        <v>13.0</v>
      </c>
      <c r="C27" s="16">
        <v>0.10724512731394498</v>
      </c>
      <c r="D27" s="15" t="s">
        <v>116</v>
      </c>
      <c r="E27" s="72">
        <v>1800.0</v>
      </c>
      <c r="F27" s="15" t="s">
        <v>93</v>
      </c>
      <c r="G27" s="15" t="s">
        <v>577</v>
      </c>
      <c r="H27" s="15">
        <v>1030.0</v>
      </c>
      <c r="I27" s="72" t="s">
        <v>118</v>
      </c>
      <c r="J27" s="15" t="s">
        <v>578</v>
      </c>
      <c r="N27" s="15" t="s">
        <v>139</v>
      </c>
    </row>
    <row r="28">
      <c r="B28" s="15">
        <v>14.0</v>
      </c>
      <c r="C28" s="16">
        <v>0.1297553356489516</v>
      </c>
      <c r="D28" s="15" t="s">
        <v>116</v>
      </c>
      <c r="E28" s="72">
        <v>1800.0</v>
      </c>
      <c r="F28" s="15" t="s">
        <v>93</v>
      </c>
      <c r="G28" s="15" t="s">
        <v>233</v>
      </c>
      <c r="H28" s="15">
        <v>1030.0</v>
      </c>
      <c r="I28" s="72" t="s">
        <v>118</v>
      </c>
      <c r="J28" s="15" t="s">
        <v>216</v>
      </c>
      <c r="N28" s="15" t="s">
        <v>140</v>
      </c>
    </row>
    <row r="29">
      <c r="B29" s="15">
        <v>15.0</v>
      </c>
      <c r="C29" s="16">
        <v>0.152049988420913</v>
      </c>
      <c r="D29" s="15" t="s">
        <v>116</v>
      </c>
      <c r="E29" s="72">
        <v>1800.0</v>
      </c>
      <c r="F29" s="15" t="s">
        <v>93</v>
      </c>
      <c r="G29" s="15" t="s">
        <v>579</v>
      </c>
      <c r="H29" s="15">
        <v>1030.0</v>
      </c>
      <c r="I29" s="72" t="s">
        <v>118</v>
      </c>
      <c r="J29" s="15" t="s">
        <v>580</v>
      </c>
      <c r="N29" s="15" t="s">
        <v>141</v>
      </c>
    </row>
    <row r="30">
      <c r="B30" s="15">
        <v>16.0</v>
      </c>
      <c r="C30" s="16">
        <v>0.1744561111117946</v>
      </c>
      <c r="D30" s="15" t="s">
        <v>116</v>
      </c>
      <c r="E30" s="72">
        <v>1800.0</v>
      </c>
      <c r="F30" s="15" t="s">
        <v>93</v>
      </c>
      <c r="G30" s="15" t="s">
        <v>581</v>
      </c>
      <c r="H30" s="15">
        <v>1050.0</v>
      </c>
      <c r="I30" s="72" t="s">
        <v>118</v>
      </c>
      <c r="J30" s="15" t="s">
        <v>582</v>
      </c>
      <c r="N30" s="15" t="s">
        <v>120</v>
      </c>
    </row>
    <row r="31">
      <c r="B31" s="15">
        <v>17.0</v>
      </c>
      <c r="C31" s="16">
        <v>0.1968269560165936</v>
      </c>
      <c r="D31" s="15" t="s">
        <v>116</v>
      </c>
      <c r="E31" s="72">
        <v>1800.0</v>
      </c>
      <c r="F31" s="15" t="s">
        <v>93</v>
      </c>
      <c r="G31" s="15" t="s">
        <v>309</v>
      </c>
      <c r="H31" s="15">
        <v>1050.0</v>
      </c>
      <c r="I31" s="72" t="s">
        <v>118</v>
      </c>
      <c r="J31" s="15" t="s">
        <v>583</v>
      </c>
      <c r="N31" s="15" t="s">
        <v>122</v>
      </c>
    </row>
    <row r="33">
      <c r="B33" s="15">
        <v>18.0</v>
      </c>
      <c r="C33" s="16">
        <v>0.22129407407192048</v>
      </c>
      <c r="D33" s="15" t="s">
        <v>116</v>
      </c>
      <c r="E33" s="15">
        <v>30.0</v>
      </c>
      <c r="F33" s="15" t="s">
        <v>93</v>
      </c>
      <c r="N33" s="15" t="s">
        <v>584</v>
      </c>
    </row>
    <row r="34">
      <c r="B34" s="15">
        <v>19.0</v>
      </c>
      <c r="C34" s="16">
        <v>0.22470424768107478</v>
      </c>
      <c r="D34" s="15" t="s">
        <v>116</v>
      </c>
      <c r="E34" s="15">
        <v>30.0</v>
      </c>
      <c r="F34" s="15" t="s">
        <v>93</v>
      </c>
      <c r="N34" s="15" t="s">
        <v>585</v>
      </c>
    </row>
    <row r="35">
      <c r="B35" s="15">
        <v>20.0</v>
      </c>
      <c r="C35" s="16">
        <v>0.2276725925912615</v>
      </c>
      <c r="D35" s="15" t="s">
        <v>116</v>
      </c>
      <c r="E35" s="15">
        <v>300.0</v>
      </c>
      <c r="F35" s="15" t="s">
        <v>93</v>
      </c>
      <c r="L35" s="15" t="s">
        <v>586</v>
      </c>
      <c r="N35" s="15" t="s">
        <v>587</v>
      </c>
    </row>
    <row r="36">
      <c r="B36" s="15">
        <v>21.0</v>
      </c>
      <c r="C36" s="16">
        <v>0.2336017939815065</v>
      </c>
      <c r="D36" s="15" t="s">
        <v>116</v>
      </c>
      <c r="E36" s="15">
        <v>300.0</v>
      </c>
      <c r="F36" s="15" t="s">
        <v>93</v>
      </c>
      <c r="K36" s="15" t="s">
        <v>294</v>
      </c>
      <c r="L36" s="15" t="s">
        <v>588</v>
      </c>
      <c r="N36" s="15" t="s">
        <v>587</v>
      </c>
    </row>
    <row r="37">
      <c r="B37" s="15">
        <v>22.0</v>
      </c>
      <c r="C37" s="16">
        <v>0.23789859953831183</v>
      </c>
      <c r="D37" s="15" t="s">
        <v>116</v>
      </c>
      <c r="E37" s="15">
        <v>300.0</v>
      </c>
      <c r="F37" s="15" t="s">
        <v>93</v>
      </c>
      <c r="K37" s="15" t="s">
        <v>132</v>
      </c>
      <c r="L37" s="15" t="s">
        <v>473</v>
      </c>
      <c r="N37" s="15" t="s">
        <v>587</v>
      </c>
    </row>
    <row r="38">
      <c r="B38" s="15">
        <v>23.0</v>
      </c>
      <c r="C38" s="16">
        <v>0.24248710648680571</v>
      </c>
      <c r="D38" s="15" t="s">
        <v>116</v>
      </c>
      <c r="E38" s="15">
        <v>30.0</v>
      </c>
      <c r="F38" s="15" t="s">
        <v>93</v>
      </c>
      <c r="N38" s="15" t="s">
        <v>589</v>
      </c>
    </row>
    <row r="39">
      <c r="B39" s="15">
        <v>24.0</v>
      </c>
      <c r="C39" s="16">
        <v>0.24567070601915475</v>
      </c>
      <c r="D39" s="15" t="s">
        <v>116</v>
      </c>
      <c r="E39" s="15">
        <v>300.0</v>
      </c>
      <c r="F39" s="15" t="s">
        <v>93</v>
      </c>
      <c r="N39" s="15" t="s">
        <v>590</v>
      </c>
    </row>
    <row r="40">
      <c r="B40" s="15">
        <v>25.0</v>
      </c>
      <c r="C40" s="16">
        <v>0.25165099537116475</v>
      </c>
      <c r="D40" s="15" t="s">
        <v>116</v>
      </c>
      <c r="E40" s="15">
        <v>300.0</v>
      </c>
      <c r="F40" s="15" t="s">
        <v>93</v>
      </c>
      <c r="K40" s="15" t="s">
        <v>294</v>
      </c>
      <c r="N40" s="15" t="s">
        <v>591</v>
      </c>
    </row>
    <row r="41">
      <c r="D41" s="101" t="s">
        <v>592</v>
      </c>
    </row>
    <row r="43">
      <c r="B43" s="15">
        <v>26.0</v>
      </c>
      <c r="C43" s="16">
        <v>0.2575454976904439</v>
      </c>
      <c r="D43" s="15" t="s">
        <v>113</v>
      </c>
      <c r="E43" s="72" t="s">
        <v>114</v>
      </c>
      <c r="F43" s="15" t="s">
        <v>93</v>
      </c>
      <c r="N43" s="15" t="s">
        <v>574</v>
      </c>
    </row>
    <row r="44">
      <c r="B44" s="15">
        <v>27.0</v>
      </c>
      <c r="C44" s="16">
        <v>0.26001099537097616</v>
      </c>
      <c r="D44" s="15" t="s">
        <v>110</v>
      </c>
      <c r="E44" s="72" t="s">
        <v>111</v>
      </c>
      <c r="F44" s="15" t="s">
        <v>93</v>
      </c>
      <c r="N44" s="15" t="s">
        <v>574</v>
      </c>
    </row>
    <row r="46">
      <c r="B46" s="15">
        <v>28.0</v>
      </c>
      <c r="C46" s="16">
        <v>0.27662037037037035</v>
      </c>
      <c r="D46" s="79" t="s">
        <v>92</v>
      </c>
      <c r="E46" s="89" t="s">
        <v>102</v>
      </c>
      <c r="F46" s="15" t="s">
        <v>93</v>
      </c>
      <c r="I46" s="89"/>
      <c r="N46" s="15" t="s">
        <v>593</v>
      </c>
    </row>
    <row r="47">
      <c r="B47" s="15">
        <v>29.0</v>
      </c>
      <c r="C47" s="16"/>
      <c r="D47" s="79" t="s">
        <v>92</v>
      </c>
      <c r="E47" s="72" t="s">
        <v>594</v>
      </c>
      <c r="F47" s="15" t="s">
        <v>93</v>
      </c>
      <c r="I47" s="89"/>
      <c r="L47" s="15" t="s">
        <v>95</v>
      </c>
      <c r="N47" s="15" t="s">
        <v>595</v>
      </c>
    </row>
    <row r="48">
      <c r="B48" s="15">
        <v>30.0</v>
      </c>
      <c r="C48" s="16">
        <v>0.2827662037037037</v>
      </c>
      <c r="D48" s="79" t="s">
        <v>92</v>
      </c>
      <c r="E48" s="89" t="s">
        <v>555</v>
      </c>
      <c r="F48" s="15" t="s">
        <v>93</v>
      </c>
      <c r="I48" s="89"/>
      <c r="L48" s="15" t="s">
        <v>95</v>
      </c>
      <c r="N48" s="15" t="s">
        <v>596</v>
      </c>
    </row>
    <row r="49">
      <c r="B49" s="15">
        <v>31.0</v>
      </c>
      <c r="C49" s="16">
        <v>0.28506944444444443</v>
      </c>
      <c r="D49" s="79" t="s">
        <v>92</v>
      </c>
      <c r="E49" s="72" t="s">
        <v>597</v>
      </c>
      <c r="F49" s="15" t="s">
        <v>93</v>
      </c>
      <c r="I49" s="89"/>
      <c r="L49" s="15" t="s">
        <v>95</v>
      </c>
      <c r="N49" s="15" t="s">
        <v>598</v>
      </c>
    </row>
    <row r="50">
      <c r="B50" s="15">
        <v>32.0</v>
      </c>
      <c r="C50" s="16">
        <v>0.2866898148148148</v>
      </c>
      <c r="D50" s="79" t="s">
        <v>92</v>
      </c>
      <c r="E50" s="89" t="s">
        <v>559</v>
      </c>
      <c r="F50" s="15" t="s">
        <v>93</v>
      </c>
      <c r="I50" s="89"/>
      <c r="L50" s="15" t="s">
        <v>95</v>
      </c>
      <c r="N50" s="15" t="s">
        <v>599</v>
      </c>
    </row>
    <row r="51">
      <c r="C51" s="16"/>
      <c r="E51" s="89"/>
      <c r="I51" s="89"/>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25"/>
    <col customWidth="1" min="2" max="2" width="12.88"/>
    <col customWidth="1" min="3" max="3" width="19.0"/>
    <col customWidth="1" min="4" max="4" width="108.38"/>
  </cols>
  <sheetData>
    <row r="1" ht="51.0" customHeight="1">
      <c r="A1" s="23" t="s">
        <v>5</v>
      </c>
      <c r="B1" s="23" t="s">
        <v>39</v>
      </c>
      <c r="C1" s="24" t="s">
        <v>40</v>
      </c>
      <c r="D1" s="25" t="s">
        <v>41</v>
      </c>
    </row>
    <row r="2">
      <c r="A2" s="17"/>
      <c r="B2" s="26"/>
      <c r="C2" s="26"/>
      <c r="D2" s="27"/>
    </row>
    <row r="3">
      <c r="A3" s="15" t="s">
        <v>13</v>
      </c>
      <c r="B3" s="24" t="s">
        <v>42</v>
      </c>
      <c r="C3" s="24"/>
      <c r="D3" s="28" t="s">
        <v>43</v>
      </c>
      <c r="E3" s="29"/>
      <c r="F3" s="29"/>
      <c r="G3" s="29"/>
      <c r="H3" s="29"/>
      <c r="I3" s="29"/>
      <c r="J3" s="29"/>
      <c r="K3" s="29"/>
      <c r="L3" s="29"/>
      <c r="M3" s="29"/>
      <c r="N3" s="29"/>
      <c r="O3" s="29"/>
      <c r="P3" s="29"/>
      <c r="Q3" s="29"/>
      <c r="R3" s="29"/>
      <c r="S3" s="29"/>
      <c r="T3" s="29"/>
      <c r="U3" s="29"/>
      <c r="V3" s="29"/>
      <c r="W3" s="29"/>
      <c r="X3" s="29"/>
      <c r="Y3" s="29"/>
      <c r="Z3" s="29"/>
      <c r="AA3" s="29"/>
    </row>
    <row r="4">
      <c r="A4" s="30" t="s">
        <v>16</v>
      </c>
      <c r="B4" s="23" t="s">
        <v>42</v>
      </c>
      <c r="C4" s="26"/>
      <c r="D4" s="4" t="s">
        <v>44</v>
      </c>
    </row>
    <row r="5">
      <c r="A5" s="17" t="s">
        <v>19</v>
      </c>
      <c r="B5" s="26" t="s">
        <v>42</v>
      </c>
      <c r="C5" s="26"/>
      <c r="D5" s="4" t="s">
        <v>45</v>
      </c>
    </row>
    <row r="6" ht="63.0" customHeight="1">
      <c r="A6" s="31" t="s">
        <v>21</v>
      </c>
      <c r="B6" s="23" t="s">
        <v>42</v>
      </c>
      <c r="C6" s="23"/>
      <c r="D6" s="28" t="s">
        <v>46</v>
      </c>
    </row>
    <row r="7">
      <c r="A7" s="15" t="s">
        <v>23</v>
      </c>
      <c r="B7" s="23" t="s">
        <v>42</v>
      </c>
      <c r="C7" s="24"/>
      <c r="D7" s="32" t="s">
        <v>47</v>
      </c>
    </row>
    <row r="8">
      <c r="A8" s="15" t="s">
        <v>31</v>
      </c>
      <c r="B8" s="26" t="s">
        <v>48</v>
      </c>
      <c r="C8" s="26"/>
      <c r="D8" s="4" t="s">
        <v>49</v>
      </c>
    </row>
    <row r="9">
      <c r="A9" s="31" t="s">
        <v>33</v>
      </c>
      <c r="B9" s="26" t="s">
        <v>42</v>
      </c>
      <c r="C9" s="26"/>
      <c r="D9" s="4" t="s">
        <v>50</v>
      </c>
    </row>
    <row r="10">
      <c r="A10" s="33" t="s">
        <v>35</v>
      </c>
      <c r="B10" s="34" t="s">
        <v>42</v>
      </c>
      <c r="C10" s="34"/>
      <c r="D10" s="35" t="s">
        <v>51</v>
      </c>
    </row>
    <row r="11">
      <c r="A11" s="36" t="s">
        <v>37</v>
      </c>
      <c r="B11" s="26" t="s">
        <v>48</v>
      </c>
      <c r="C11" s="26"/>
      <c r="D11" s="37" t="s">
        <v>52</v>
      </c>
    </row>
    <row r="12">
      <c r="A12" s="17"/>
      <c r="B12" s="26"/>
      <c r="C12" s="38"/>
      <c r="D12" s="4"/>
    </row>
    <row r="13">
      <c r="A13" s="17"/>
      <c r="B13" s="26"/>
      <c r="C13" s="38"/>
      <c r="D13" s="4"/>
    </row>
    <row r="14">
      <c r="A14" s="39"/>
      <c r="B14" s="34"/>
      <c r="C14" s="40"/>
      <c r="D14" s="41"/>
    </row>
    <row r="15">
      <c r="A15" s="17"/>
      <c r="B15" s="26"/>
      <c r="C15" s="38"/>
      <c r="D15" s="4"/>
    </row>
    <row r="16">
      <c r="A16" s="17"/>
      <c r="B16" s="26"/>
      <c r="C16" s="38"/>
    </row>
    <row r="17">
      <c r="B17" s="26"/>
      <c r="C17" s="38"/>
    </row>
    <row r="18">
      <c r="A18" s="11"/>
      <c r="B18" s="38"/>
      <c r="C18" s="38"/>
    </row>
    <row r="19">
      <c r="B19" s="38"/>
      <c r="C19" s="38"/>
    </row>
    <row r="20">
      <c r="B20" s="38"/>
      <c r="C20" s="38"/>
    </row>
    <row r="21">
      <c r="B21" s="38"/>
      <c r="C21" s="38"/>
    </row>
    <row r="22">
      <c r="B22" s="38"/>
      <c r="C22" s="38"/>
    </row>
    <row r="23">
      <c r="B23" s="38"/>
      <c r="C23" s="38"/>
    </row>
    <row r="24">
      <c r="B24" s="38"/>
      <c r="C24" s="38"/>
    </row>
    <row r="25">
      <c r="B25" s="38"/>
      <c r="C25" s="38"/>
    </row>
    <row r="26">
      <c r="B26" s="38"/>
      <c r="C26" s="38"/>
    </row>
    <row r="27">
      <c r="B27" s="38"/>
      <c r="C27" s="38"/>
    </row>
    <row r="28">
      <c r="B28" s="38"/>
      <c r="C28" s="38"/>
    </row>
    <row r="29">
      <c r="B29" s="38"/>
      <c r="C29" s="38"/>
    </row>
    <row r="30">
      <c r="B30" s="38"/>
      <c r="C30" s="38"/>
    </row>
    <row r="31">
      <c r="B31" s="38"/>
      <c r="C31" s="38"/>
    </row>
    <row r="32">
      <c r="B32" s="38"/>
      <c r="C32" s="38"/>
    </row>
    <row r="33">
      <c r="B33" s="38"/>
      <c r="C33" s="38"/>
    </row>
    <row r="34">
      <c r="B34" s="38"/>
      <c r="C34" s="38"/>
    </row>
    <row r="35">
      <c r="B35" s="38"/>
      <c r="C35" s="38"/>
    </row>
    <row r="36">
      <c r="B36" s="38"/>
      <c r="C36" s="38"/>
    </row>
    <row r="37">
      <c r="B37" s="38"/>
      <c r="C37" s="38"/>
    </row>
    <row r="38">
      <c r="B38" s="38"/>
      <c r="C38" s="38"/>
    </row>
    <row r="39">
      <c r="B39" s="38"/>
      <c r="C39" s="38"/>
    </row>
    <row r="40">
      <c r="B40" s="38"/>
      <c r="C40" s="38"/>
    </row>
    <row r="41">
      <c r="B41" s="38"/>
      <c r="C41" s="38"/>
    </row>
    <row r="42">
      <c r="B42" s="38"/>
      <c r="C42" s="38"/>
    </row>
    <row r="43">
      <c r="B43" s="38"/>
      <c r="C43" s="38"/>
    </row>
    <row r="44">
      <c r="B44" s="38"/>
      <c r="C44" s="38"/>
    </row>
    <row r="45">
      <c r="B45" s="38"/>
      <c r="C45" s="38"/>
    </row>
    <row r="46">
      <c r="B46" s="38"/>
      <c r="C46" s="38"/>
    </row>
    <row r="47">
      <c r="B47" s="38"/>
      <c r="C47" s="38"/>
    </row>
    <row r="48">
      <c r="B48" s="38"/>
      <c r="C48" s="38"/>
    </row>
    <row r="49">
      <c r="B49" s="38"/>
      <c r="C49" s="38"/>
    </row>
    <row r="50">
      <c r="B50" s="38"/>
      <c r="C50" s="38"/>
    </row>
    <row r="51">
      <c r="B51" s="38"/>
      <c r="C51" s="38"/>
    </row>
    <row r="52">
      <c r="B52" s="38"/>
      <c r="C52" s="38"/>
    </row>
    <row r="53">
      <c r="B53" s="38"/>
      <c r="C53" s="38"/>
    </row>
    <row r="54">
      <c r="B54" s="38"/>
      <c r="C54" s="38"/>
    </row>
    <row r="55">
      <c r="B55" s="38"/>
      <c r="C55" s="38"/>
    </row>
    <row r="56">
      <c r="B56" s="38"/>
      <c r="C56" s="38"/>
    </row>
    <row r="57">
      <c r="B57" s="38"/>
      <c r="C57" s="38"/>
    </row>
    <row r="58">
      <c r="B58" s="38"/>
      <c r="C58" s="38"/>
    </row>
    <row r="59">
      <c r="B59" s="38"/>
      <c r="C59" s="38"/>
    </row>
    <row r="60">
      <c r="B60" s="38"/>
      <c r="C60" s="38"/>
    </row>
    <row r="61">
      <c r="B61" s="38"/>
      <c r="C61" s="38"/>
    </row>
    <row r="62">
      <c r="B62" s="38"/>
      <c r="C62" s="38"/>
    </row>
    <row r="63">
      <c r="B63" s="38"/>
      <c r="C63" s="38"/>
    </row>
    <row r="64">
      <c r="B64" s="38"/>
      <c r="C64" s="38"/>
    </row>
    <row r="65">
      <c r="B65" s="38"/>
      <c r="C65" s="38"/>
    </row>
    <row r="66">
      <c r="B66" s="38"/>
      <c r="C66" s="38"/>
    </row>
    <row r="67">
      <c r="B67" s="38"/>
      <c r="C67" s="38"/>
    </row>
    <row r="68">
      <c r="B68" s="38"/>
      <c r="C68" s="38"/>
    </row>
    <row r="69">
      <c r="B69" s="38"/>
      <c r="C69" s="38"/>
    </row>
    <row r="70">
      <c r="B70" s="38"/>
      <c r="C70" s="38"/>
    </row>
    <row r="71">
      <c r="B71" s="38"/>
      <c r="C71" s="38"/>
    </row>
    <row r="72">
      <c r="B72" s="38"/>
      <c r="C72" s="38"/>
    </row>
    <row r="73">
      <c r="B73" s="38"/>
      <c r="C73" s="38"/>
    </row>
    <row r="74">
      <c r="B74" s="38"/>
      <c r="C74" s="38"/>
    </row>
    <row r="75">
      <c r="B75" s="38"/>
      <c r="C75" s="38"/>
    </row>
    <row r="76">
      <c r="B76" s="38"/>
      <c r="C76" s="38"/>
    </row>
    <row r="77">
      <c r="B77" s="38"/>
      <c r="C77" s="38"/>
    </row>
    <row r="78">
      <c r="B78" s="38"/>
      <c r="C78" s="38"/>
    </row>
    <row r="79">
      <c r="B79" s="38"/>
      <c r="C79" s="38"/>
    </row>
    <row r="80">
      <c r="B80" s="38"/>
      <c r="C80" s="38"/>
    </row>
    <row r="81">
      <c r="B81" s="38"/>
      <c r="C81" s="38"/>
    </row>
    <row r="82">
      <c r="B82" s="38"/>
      <c r="C82" s="38"/>
    </row>
    <row r="83">
      <c r="B83" s="38"/>
      <c r="C83" s="38"/>
    </row>
    <row r="84">
      <c r="B84" s="38"/>
      <c r="C84" s="38"/>
    </row>
    <row r="85">
      <c r="B85" s="38"/>
      <c r="C85" s="38"/>
    </row>
    <row r="86">
      <c r="B86" s="38"/>
      <c r="C86" s="38"/>
    </row>
    <row r="87">
      <c r="B87" s="38"/>
      <c r="C87" s="38"/>
    </row>
    <row r="88">
      <c r="B88" s="38"/>
      <c r="C88" s="38"/>
    </row>
    <row r="89">
      <c r="B89" s="38"/>
      <c r="C89" s="38"/>
    </row>
    <row r="90">
      <c r="B90" s="38"/>
      <c r="C90" s="38"/>
    </row>
    <row r="91">
      <c r="B91" s="38"/>
      <c r="C91" s="38"/>
    </row>
    <row r="92">
      <c r="B92" s="38"/>
      <c r="C92" s="38"/>
    </row>
    <row r="93">
      <c r="B93" s="38"/>
      <c r="C93" s="38"/>
    </row>
    <row r="94">
      <c r="B94" s="38"/>
      <c r="C94" s="38"/>
    </row>
    <row r="95">
      <c r="B95" s="38"/>
      <c r="C95" s="38"/>
    </row>
    <row r="96">
      <c r="B96" s="38"/>
      <c r="C96" s="38"/>
    </row>
    <row r="97">
      <c r="B97" s="38"/>
      <c r="C97" s="38"/>
    </row>
    <row r="98">
      <c r="B98" s="38"/>
      <c r="C98" s="38"/>
    </row>
    <row r="99">
      <c r="B99" s="38"/>
      <c r="C99" s="38"/>
    </row>
    <row r="100">
      <c r="B100" s="38"/>
      <c r="C100" s="38"/>
    </row>
    <row r="101">
      <c r="B101" s="38"/>
      <c r="C101" s="38"/>
    </row>
    <row r="102">
      <c r="B102" s="38"/>
      <c r="C102" s="38"/>
    </row>
    <row r="103">
      <c r="B103" s="38"/>
      <c r="C103" s="38"/>
    </row>
    <row r="104">
      <c r="B104" s="38"/>
      <c r="C104" s="38"/>
    </row>
    <row r="105">
      <c r="B105" s="38"/>
      <c r="C105" s="38"/>
    </row>
    <row r="106">
      <c r="B106" s="38"/>
      <c r="C106" s="38"/>
    </row>
    <row r="107">
      <c r="B107" s="38"/>
      <c r="C107" s="38"/>
    </row>
    <row r="108">
      <c r="B108" s="38"/>
      <c r="C108" s="38"/>
    </row>
    <row r="109">
      <c r="B109" s="38"/>
      <c r="C109" s="38"/>
    </row>
    <row r="110">
      <c r="B110" s="38"/>
      <c r="C110" s="38"/>
    </row>
    <row r="111">
      <c r="B111" s="38"/>
      <c r="C111" s="38"/>
    </row>
    <row r="112">
      <c r="B112" s="38"/>
      <c r="C112" s="38"/>
    </row>
    <row r="113">
      <c r="B113" s="38"/>
      <c r="C113" s="38"/>
    </row>
    <row r="114">
      <c r="B114" s="38"/>
      <c r="C114" s="38"/>
    </row>
    <row r="115">
      <c r="B115" s="38"/>
      <c r="C115" s="38"/>
    </row>
    <row r="116">
      <c r="B116" s="38"/>
      <c r="C116" s="38"/>
    </row>
    <row r="117">
      <c r="B117" s="38"/>
      <c r="C117" s="38"/>
    </row>
    <row r="118">
      <c r="B118" s="38"/>
      <c r="C118" s="38"/>
    </row>
    <row r="119">
      <c r="B119" s="38"/>
      <c r="C119" s="38"/>
    </row>
    <row r="120">
      <c r="B120" s="38"/>
      <c r="C120" s="38"/>
    </row>
    <row r="121">
      <c r="B121" s="38"/>
      <c r="C121" s="38"/>
    </row>
    <row r="122">
      <c r="B122" s="38"/>
      <c r="C122" s="38"/>
    </row>
    <row r="123">
      <c r="B123" s="38"/>
      <c r="C123" s="38"/>
    </row>
    <row r="124">
      <c r="B124" s="38"/>
      <c r="C124" s="38"/>
    </row>
    <row r="125">
      <c r="B125" s="38"/>
      <c r="C125" s="38"/>
    </row>
    <row r="126">
      <c r="B126" s="38"/>
      <c r="C126" s="38"/>
    </row>
    <row r="127">
      <c r="B127" s="38"/>
      <c r="C127" s="38"/>
    </row>
    <row r="128">
      <c r="B128" s="38"/>
      <c r="C128" s="38"/>
    </row>
    <row r="129">
      <c r="B129" s="38"/>
      <c r="C129" s="38"/>
    </row>
    <row r="130">
      <c r="B130" s="38"/>
      <c r="C130" s="38"/>
    </row>
    <row r="131">
      <c r="B131" s="38"/>
      <c r="C131" s="38"/>
    </row>
    <row r="132">
      <c r="B132" s="38"/>
      <c r="C132" s="38"/>
    </row>
    <row r="133">
      <c r="B133" s="38"/>
      <c r="C133" s="38"/>
    </row>
    <row r="134">
      <c r="B134" s="38"/>
      <c r="C134" s="38"/>
    </row>
    <row r="135">
      <c r="B135" s="38"/>
      <c r="C135" s="38"/>
    </row>
    <row r="136">
      <c r="B136" s="38"/>
      <c r="C136" s="38"/>
    </row>
    <row r="137">
      <c r="B137" s="38"/>
      <c r="C137" s="38"/>
    </row>
    <row r="138">
      <c r="B138" s="38"/>
      <c r="C138" s="38"/>
    </row>
    <row r="139">
      <c r="B139" s="38"/>
      <c r="C139" s="38"/>
    </row>
    <row r="140">
      <c r="B140" s="38"/>
      <c r="C140" s="38"/>
    </row>
    <row r="141">
      <c r="B141" s="38"/>
      <c r="C141" s="38"/>
    </row>
    <row r="142">
      <c r="B142" s="38"/>
      <c r="C142" s="38"/>
    </row>
    <row r="143">
      <c r="B143" s="38"/>
      <c r="C143" s="38"/>
    </row>
    <row r="144">
      <c r="B144" s="38"/>
      <c r="C144" s="38"/>
    </row>
    <row r="145">
      <c r="B145" s="38"/>
      <c r="C145" s="38"/>
    </row>
    <row r="146">
      <c r="B146" s="38"/>
      <c r="C146" s="38"/>
    </row>
    <row r="147">
      <c r="B147" s="38"/>
      <c r="C147" s="38"/>
    </row>
    <row r="148">
      <c r="B148" s="38"/>
      <c r="C148" s="38"/>
    </row>
    <row r="149">
      <c r="B149" s="38"/>
      <c r="C149" s="38"/>
    </row>
    <row r="150">
      <c r="B150" s="38"/>
      <c r="C150" s="38"/>
    </row>
    <row r="151">
      <c r="B151" s="38"/>
      <c r="C151" s="38"/>
    </row>
    <row r="152">
      <c r="B152" s="38"/>
      <c r="C152" s="38"/>
    </row>
    <row r="153">
      <c r="B153" s="38"/>
      <c r="C153" s="38"/>
    </row>
    <row r="154">
      <c r="B154" s="38"/>
      <c r="C154" s="38"/>
    </row>
    <row r="155">
      <c r="B155" s="38"/>
      <c r="C155" s="38"/>
    </row>
    <row r="156">
      <c r="B156" s="38"/>
      <c r="C156" s="38"/>
    </row>
    <row r="157">
      <c r="B157" s="38"/>
      <c r="C157" s="38"/>
    </row>
    <row r="158">
      <c r="B158" s="38"/>
      <c r="C158" s="38"/>
    </row>
    <row r="159">
      <c r="B159" s="38"/>
      <c r="C159" s="38"/>
    </row>
    <row r="160">
      <c r="B160" s="38"/>
      <c r="C160" s="38"/>
    </row>
    <row r="161">
      <c r="B161" s="38"/>
      <c r="C161" s="38"/>
    </row>
    <row r="162">
      <c r="B162" s="38"/>
      <c r="C162" s="38"/>
    </row>
    <row r="163">
      <c r="B163" s="38"/>
      <c r="C163" s="38"/>
    </row>
    <row r="164">
      <c r="B164" s="38"/>
      <c r="C164" s="38"/>
    </row>
    <row r="165">
      <c r="B165" s="38"/>
      <c r="C165" s="38"/>
    </row>
    <row r="166">
      <c r="B166" s="38"/>
      <c r="C166" s="38"/>
    </row>
    <row r="167">
      <c r="B167" s="38"/>
      <c r="C167" s="38"/>
    </row>
    <row r="168">
      <c r="B168" s="38"/>
      <c r="C168" s="38"/>
    </row>
    <row r="169">
      <c r="B169" s="38"/>
      <c r="C169" s="38"/>
    </row>
    <row r="170">
      <c r="B170" s="38"/>
      <c r="C170" s="38"/>
    </row>
    <row r="171">
      <c r="B171" s="38"/>
      <c r="C171" s="38"/>
    </row>
    <row r="172">
      <c r="B172" s="38"/>
      <c r="C172" s="38"/>
    </row>
    <row r="173">
      <c r="B173" s="38"/>
      <c r="C173" s="38"/>
    </row>
    <row r="174">
      <c r="B174" s="38"/>
      <c r="C174" s="38"/>
    </row>
    <row r="175">
      <c r="B175" s="38"/>
      <c r="C175" s="38"/>
    </row>
    <row r="176">
      <c r="B176" s="38"/>
      <c r="C176" s="38"/>
    </row>
    <row r="177">
      <c r="B177" s="38"/>
      <c r="C177" s="38"/>
    </row>
    <row r="178">
      <c r="B178" s="38"/>
      <c r="C178" s="38"/>
    </row>
    <row r="179">
      <c r="B179" s="38"/>
      <c r="C179" s="38"/>
    </row>
    <row r="180">
      <c r="B180" s="38"/>
      <c r="C180" s="38"/>
    </row>
    <row r="181">
      <c r="B181" s="38"/>
      <c r="C181" s="38"/>
    </row>
    <row r="182">
      <c r="B182" s="38"/>
      <c r="C182" s="38"/>
    </row>
    <row r="183">
      <c r="B183" s="38"/>
      <c r="C183" s="38"/>
    </row>
    <row r="184">
      <c r="B184" s="38"/>
      <c r="C184" s="38"/>
    </row>
    <row r="185">
      <c r="B185" s="38"/>
      <c r="C185" s="38"/>
    </row>
    <row r="186">
      <c r="B186" s="38"/>
      <c r="C186" s="38"/>
    </row>
    <row r="187">
      <c r="B187" s="38"/>
      <c r="C187" s="38"/>
    </row>
    <row r="188">
      <c r="B188" s="38"/>
      <c r="C188" s="38"/>
    </row>
    <row r="189">
      <c r="B189" s="38"/>
      <c r="C189" s="38"/>
    </row>
    <row r="190">
      <c r="B190" s="38"/>
      <c r="C190" s="38"/>
    </row>
    <row r="191">
      <c r="B191" s="38"/>
      <c r="C191" s="38"/>
    </row>
    <row r="192">
      <c r="B192" s="38"/>
      <c r="C192" s="38"/>
    </row>
    <row r="193">
      <c r="B193" s="38"/>
      <c r="C193" s="38"/>
    </row>
    <row r="194">
      <c r="B194" s="38"/>
      <c r="C194" s="38"/>
    </row>
    <row r="195">
      <c r="B195" s="38"/>
      <c r="C195" s="38"/>
    </row>
    <row r="196">
      <c r="B196" s="38"/>
      <c r="C196" s="38"/>
    </row>
    <row r="197">
      <c r="B197" s="38"/>
      <c r="C197" s="38"/>
    </row>
    <row r="198">
      <c r="B198" s="38"/>
      <c r="C198" s="38"/>
    </row>
    <row r="199">
      <c r="B199" s="38"/>
      <c r="C199" s="38"/>
    </row>
    <row r="200">
      <c r="B200" s="38"/>
      <c r="C200" s="38"/>
    </row>
    <row r="201">
      <c r="B201" s="38"/>
      <c r="C201" s="38"/>
    </row>
    <row r="202">
      <c r="B202" s="38"/>
      <c r="C202" s="38"/>
    </row>
    <row r="203">
      <c r="B203" s="38"/>
      <c r="C203" s="38"/>
    </row>
    <row r="204">
      <c r="B204" s="38"/>
      <c r="C204" s="38"/>
    </row>
    <row r="205">
      <c r="B205" s="38"/>
      <c r="C205" s="38"/>
    </row>
    <row r="206">
      <c r="B206" s="38"/>
      <c r="C206" s="38"/>
    </row>
    <row r="207">
      <c r="B207" s="38"/>
      <c r="C207" s="38"/>
    </row>
    <row r="208">
      <c r="B208" s="38"/>
      <c r="C208" s="38"/>
    </row>
    <row r="209">
      <c r="B209" s="38"/>
      <c r="C209" s="38"/>
    </row>
    <row r="210">
      <c r="B210" s="38"/>
      <c r="C210" s="38"/>
    </row>
    <row r="211">
      <c r="B211" s="38"/>
      <c r="C211" s="38"/>
    </row>
    <row r="212">
      <c r="B212" s="38"/>
      <c r="C212" s="38"/>
    </row>
    <row r="213">
      <c r="B213" s="38"/>
      <c r="C213" s="38"/>
    </row>
    <row r="214">
      <c r="B214" s="38"/>
      <c r="C214" s="38"/>
    </row>
    <row r="215">
      <c r="B215" s="38"/>
      <c r="C215" s="38"/>
    </row>
    <row r="216">
      <c r="B216" s="38"/>
      <c r="C216" s="38"/>
    </row>
    <row r="217">
      <c r="B217" s="38"/>
      <c r="C217" s="38"/>
    </row>
    <row r="218">
      <c r="B218" s="38"/>
      <c r="C218" s="38"/>
    </row>
    <row r="219">
      <c r="B219" s="38"/>
      <c r="C219" s="38"/>
    </row>
    <row r="220">
      <c r="B220" s="38"/>
      <c r="C220" s="38"/>
    </row>
    <row r="221">
      <c r="B221" s="38"/>
      <c r="C221" s="38"/>
    </row>
    <row r="222">
      <c r="B222" s="38"/>
      <c r="C222" s="38"/>
    </row>
    <row r="223">
      <c r="B223" s="38"/>
      <c r="C223" s="38"/>
    </row>
    <row r="224">
      <c r="B224" s="38"/>
      <c r="C224" s="38"/>
    </row>
    <row r="225">
      <c r="B225" s="38"/>
      <c r="C225" s="38"/>
    </row>
    <row r="226">
      <c r="B226" s="38"/>
      <c r="C226" s="38"/>
    </row>
    <row r="227">
      <c r="B227" s="38"/>
      <c r="C227" s="38"/>
    </row>
    <row r="228">
      <c r="B228" s="38"/>
      <c r="C228" s="38"/>
    </row>
    <row r="229">
      <c r="B229" s="38"/>
      <c r="C229" s="38"/>
    </row>
    <row r="230">
      <c r="B230" s="38"/>
      <c r="C230" s="38"/>
    </row>
    <row r="231">
      <c r="B231" s="38"/>
      <c r="C231" s="38"/>
    </row>
    <row r="232">
      <c r="B232" s="38"/>
      <c r="C232" s="38"/>
    </row>
    <row r="233">
      <c r="B233" s="38"/>
      <c r="C233" s="38"/>
    </row>
    <row r="234">
      <c r="B234" s="38"/>
      <c r="C234" s="38"/>
    </row>
    <row r="235">
      <c r="B235" s="38"/>
      <c r="C235" s="38"/>
    </row>
    <row r="236">
      <c r="B236" s="38"/>
      <c r="C236" s="38"/>
    </row>
    <row r="237">
      <c r="B237" s="38"/>
      <c r="C237" s="38"/>
    </row>
    <row r="238">
      <c r="B238" s="38"/>
      <c r="C238" s="38"/>
    </row>
    <row r="239">
      <c r="B239" s="38"/>
      <c r="C239" s="38"/>
    </row>
    <row r="240">
      <c r="B240" s="38"/>
      <c r="C240" s="38"/>
    </row>
    <row r="241">
      <c r="B241" s="38"/>
      <c r="C241" s="38"/>
    </row>
    <row r="242">
      <c r="B242" s="38"/>
      <c r="C242" s="38"/>
    </row>
    <row r="243">
      <c r="B243" s="38"/>
      <c r="C243" s="38"/>
    </row>
    <row r="244">
      <c r="B244" s="38"/>
      <c r="C244" s="38"/>
    </row>
    <row r="245">
      <c r="B245" s="38"/>
      <c r="C245" s="38"/>
    </row>
    <row r="246">
      <c r="B246" s="38"/>
      <c r="C246" s="38"/>
    </row>
    <row r="247">
      <c r="B247" s="38"/>
      <c r="C247" s="38"/>
    </row>
    <row r="248">
      <c r="B248" s="38"/>
      <c r="C248" s="38"/>
    </row>
    <row r="249">
      <c r="B249" s="38"/>
      <c r="C249" s="38"/>
    </row>
    <row r="250">
      <c r="B250" s="38"/>
      <c r="C250" s="38"/>
    </row>
    <row r="251">
      <c r="B251" s="38"/>
      <c r="C251" s="38"/>
    </row>
    <row r="252">
      <c r="B252" s="38"/>
      <c r="C252" s="38"/>
    </row>
    <row r="253">
      <c r="B253" s="38"/>
      <c r="C253" s="38"/>
    </row>
    <row r="254">
      <c r="B254" s="38"/>
      <c r="C254" s="38"/>
    </row>
    <row r="255">
      <c r="B255" s="38"/>
      <c r="C255" s="38"/>
    </row>
    <row r="256">
      <c r="B256" s="38"/>
      <c r="C256" s="38"/>
    </row>
    <row r="257">
      <c r="B257" s="38"/>
      <c r="C257" s="38"/>
    </row>
    <row r="258">
      <c r="B258" s="38"/>
      <c r="C258" s="38"/>
    </row>
    <row r="259">
      <c r="B259" s="38"/>
      <c r="C259" s="38"/>
    </row>
    <row r="260">
      <c r="B260" s="38"/>
      <c r="C260" s="38"/>
    </row>
    <row r="261">
      <c r="B261" s="38"/>
      <c r="C261" s="38"/>
    </row>
    <row r="262">
      <c r="B262" s="38"/>
      <c r="C262" s="38"/>
    </row>
    <row r="263">
      <c r="B263" s="38"/>
      <c r="C263" s="38"/>
    </row>
    <row r="264">
      <c r="B264" s="38"/>
      <c r="C264" s="38"/>
    </row>
    <row r="265">
      <c r="B265" s="38"/>
      <c r="C265" s="38"/>
    </row>
    <row r="266">
      <c r="B266" s="38"/>
      <c r="C266" s="38"/>
    </row>
    <row r="267">
      <c r="B267" s="38"/>
      <c r="C267" s="38"/>
    </row>
    <row r="268">
      <c r="B268" s="38"/>
      <c r="C268" s="38"/>
    </row>
    <row r="269">
      <c r="B269" s="38"/>
      <c r="C269" s="38"/>
    </row>
    <row r="270">
      <c r="B270" s="38"/>
      <c r="C270" s="38"/>
    </row>
    <row r="271">
      <c r="B271" s="38"/>
      <c r="C271" s="38"/>
    </row>
    <row r="272">
      <c r="B272" s="38"/>
      <c r="C272" s="38"/>
    </row>
    <row r="273">
      <c r="B273" s="38"/>
      <c r="C273" s="38"/>
    </row>
    <row r="274">
      <c r="B274" s="38"/>
      <c r="C274" s="38"/>
    </row>
    <row r="275">
      <c r="B275" s="38"/>
      <c r="C275" s="38"/>
    </row>
    <row r="276">
      <c r="B276" s="38"/>
      <c r="C276" s="38"/>
    </row>
    <row r="277">
      <c r="B277" s="38"/>
      <c r="C277" s="38"/>
    </row>
    <row r="278">
      <c r="B278" s="38"/>
      <c r="C278" s="38"/>
    </row>
    <row r="279">
      <c r="B279" s="38"/>
      <c r="C279" s="38"/>
    </row>
    <row r="280">
      <c r="B280" s="38"/>
      <c r="C280" s="38"/>
    </row>
    <row r="281">
      <c r="B281" s="38"/>
      <c r="C281" s="38"/>
    </row>
    <row r="282">
      <c r="B282" s="38"/>
      <c r="C282" s="38"/>
    </row>
    <row r="283">
      <c r="B283" s="38"/>
      <c r="C283" s="38"/>
    </row>
    <row r="284">
      <c r="B284" s="38"/>
      <c r="C284" s="38"/>
    </row>
    <row r="285">
      <c r="B285" s="38"/>
      <c r="C285" s="38"/>
    </row>
    <row r="286">
      <c r="B286" s="38"/>
      <c r="C286" s="38"/>
    </row>
    <row r="287">
      <c r="B287" s="38"/>
      <c r="C287" s="38"/>
    </row>
    <row r="288">
      <c r="B288" s="38"/>
      <c r="C288" s="38"/>
    </row>
    <row r="289">
      <c r="B289" s="38"/>
      <c r="C289" s="38"/>
    </row>
    <row r="290">
      <c r="B290" s="38"/>
      <c r="C290" s="38"/>
    </row>
    <row r="291">
      <c r="B291" s="38"/>
      <c r="C291" s="38"/>
    </row>
    <row r="292">
      <c r="B292" s="38"/>
      <c r="C292" s="38"/>
    </row>
    <row r="293">
      <c r="B293" s="38"/>
      <c r="C293" s="38"/>
    </row>
    <row r="294">
      <c r="B294" s="38"/>
      <c r="C294" s="38"/>
    </row>
    <row r="295">
      <c r="B295" s="38"/>
      <c r="C295" s="38"/>
    </row>
    <row r="296">
      <c r="B296" s="38"/>
      <c r="C296" s="38"/>
    </row>
    <row r="297">
      <c r="B297" s="38"/>
      <c r="C297" s="38"/>
    </row>
    <row r="298">
      <c r="B298" s="38"/>
      <c r="C298" s="38"/>
    </row>
    <row r="299">
      <c r="B299" s="38"/>
      <c r="C299" s="38"/>
    </row>
    <row r="300">
      <c r="B300" s="38"/>
      <c r="C300" s="38"/>
    </row>
    <row r="301">
      <c r="B301" s="38"/>
      <c r="C301" s="38"/>
    </row>
    <row r="302">
      <c r="B302" s="38"/>
      <c r="C302" s="38"/>
    </row>
    <row r="303">
      <c r="B303" s="38"/>
      <c r="C303" s="38"/>
    </row>
    <row r="304">
      <c r="B304" s="38"/>
      <c r="C304" s="38"/>
    </row>
    <row r="305">
      <c r="B305" s="38"/>
      <c r="C305" s="38"/>
    </row>
    <row r="306">
      <c r="B306" s="38"/>
      <c r="C306" s="38"/>
    </row>
    <row r="307">
      <c r="B307" s="38"/>
      <c r="C307" s="38"/>
    </row>
    <row r="308">
      <c r="B308" s="38"/>
      <c r="C308" s="38"/>
    </row>
    <row r="309">
      <c r="B309" s="38"/>
      <c r="C309" s="38"/>
    </row>
    <row r="310">
      <c r="B310" s="38"/>
      <c r="C310" s="38"/>
    </row>
    <row r="311">
      <c r="B311" s="38"/>
      <c r="C311" s="38"/>
    </row>
    <row r="312">
      <c r="B312" s="38"/>
      <c r="C312" s="38"/>
    </row>
    <row r="313">
      <c r="B313" s="38"/>
      <c r="C313" s="38"/>
    </row>
    <row r="314">
      <c r="B314" s="38"/>
      <c r="C314" s="38"/>
    </row>
    <row r="315">
      <c r="B315" s="38"/>
      <c r="C315" s="38"/>
    </row>
    <row r="316">
      <c r="B316" s="38"/>
      <c r="C316" s="38"/>
    </row>
    <row r="317">
      <c r="B317" s="38"/>
      <c r="C317" s="38"/>
    </row>
    <row r="318">
      <c r="B318" s="38"/>
      <c r="C318" s="38"/>
    </row>
    <row r="319">
      <c r="B319" s="38"/>
      <c r="C319" s="38"/>
    </row>
    <row r="320">
      <c r="B320" s="38"/>
      <c r="C320" s="38"/>
    </row>
    <row r="321">
      <c r="B321" s="38"/>
      <c r="C321" s="38"/>
    </row>
    <row r="322">
      <c r="B322" s="38"/>
      <c r="C322" s="38"/>
    </row>
    <row r="323">
      <c r="B323" s="38"/>
      <c r="C323" s="38"/>
    </row>
    <row r="324">
      <c r="B324" s="38"/>
      <c r="C324" s="38"/>
    </row>
    <row r="325">
      <c r="B325" s="38"/>
      <c r="C325" s="38"/>
    </row>
    <row r="326">
      <c r="B326" s="38"/>
      <c r="C326" s="38"/>
    </row>
    <row r="327">
      <c r="B327" s="38"/>
      <c r="C327" s="38"/>
    </row>
    <row r="328">
      <c r="B328" s="38"/>
      <c r="C328" s="38"/>
    </row>
    <row r="329">
      <c r="B329" s="38"/>
      <c r="C329" s="38"/>
    </row>
    <row r="330">
      <c r="B330" s="38"/>
      <c r="C330" s="38"/>
    </row>
    <row r="331">
      <c r="B331" s="38"/>
      <c r="C331" s="38"/>
    </row>
    <row r="332">
      <c r="B332" s="38"/>
      <c r="C332" s="38"/>
    </row>
    <row r="333">
      <c r="B333" s="38"/>
      <c r="C333" s="38"/>
    </row>
    <row r="334">
      <c r="B334" s="38"/>
      <c r="C334" s="38"/>
    </row>
    <row r="335">
      <c r="B335" s="38"/>
      <c r="C335" s="38"/>
    </row>
    <row r="336">
      <c r="B336" s="38"/>
      <c r="C336" s="38"/>
    </row>
    <row r="337">
      <c r="B337" s="38"/>
      <c r="C337" s="38"/>
    </row>
    <row r="338">
      <c r="B338" s="38"/>
      <c r="C338" s="38"/>
    </row>
    <row r="339">
      <c r="B339" s="38"/>
      <c r="C339" s="38"/>
    </row>
    <row r="340">
      <c r="B340" s="38"/>
      <c r="C340" s="38"/>
    </row>
    <row r="341">
      <c r="B341" s="38"/>
      <c r="C341" s="38"/>
    </row>
    <row r="342">
      <c r="B342" s="38"/>
      <c r="C342" s="38"/>
    </row>
    <row r="343">
      <c r="B343" s="38"/>
      <c r="C343" s="38"/>
    </row>
    <row r="344">
      <c r="B344" s="38"/>
      <c r="C344" s="38"/>
    </row>
    <row r="345">
      <c r="B345" s="38"/>
      <c r="C345" s="38"/>
    </row>
    <row r="346">
      <c r="B346" s="38"/>
      <c r="C346" s="38"/>
    </row>
    <row r="347">
      <c r="B347" s="38"/>
      <c r="C347" s="38"/>
    </row>
    <row r="348">
      <c r="B348" s="38"/>
      <c r="C348" s="38"/>
    </row>
    <row r="349">
      <c r="B349" s="38"/>
      <c r="C349" s="38"/>
    </row>
    <row r="350">
      <c r="B350" s="38"/>
      <c r="C350" s="38"/>
    </row>
    <row r="351">
      <c r="B351" s="38"/>
      <c r="C351" s="38"/>
    </row>
    <row r="352">
      <c r="B352" s="38"/>
      <c r="C352" s="38"/>
    </row>
    <row r="353">
      <c r="B353" s="38"/>
      <c r="C353" s="38"/>
    </row>
    <row r="354">
      <c r="B354" s="38"/>
      <c r="C354" s="38"/>
    </row>
    <row r="355">
      <c r="B355" s="38"/>
      <c r="C355" s="38"/>
    </row>
    <row r="356">
      <c r="B356" s="38"/>
      <c r="C356" s="38"/>
    </row>
    <row r="357">
      <c r="B357" s="38"/>
      <c r="C357" s="38"/>
    </row>
    <row r="358">
      <c r="B358" s="38"/>
      <c r="C358" s="38"/>
    </row>
    <row r="359">
      <c r="B359" s="38"/>
      <c r="C359" s="38"/>
    </row>
    <row r="360">
      <c r="B360" s="38"/>
      <c r="C360" s="38"/>
    </row>
    <row r="361">
      <c r="B361" s="38"/>
      <c r="C361" s="38"/>
    </row>
    <row r="362">
      <c r="B362" s="38"/>
      <c r="C362" s="38"/>
    </row>
    <row r="363">
      <c r="B363" s="38"/>
      <c r="C363" s="38"/>
    </row>
    <row r="364">
      <c r="B364" s="38"/>
      <c r="C364" s="38"/>
    </row>
    <row r="365">
      <c r="B365" s="38"/>
      <c r="C365" s="38"/>
    </row>
    <row r="366">
      <c r="B366" s="38"/>
      <c r="C366" s="38"/>
    </row>
    <row r="367">
      <c r="B367" s="38"/>
      <c r="C367" s="38"/>
    </row>
    <row r="368">
      <c r="B368" s="38"/>
      <c r="C368" s="38"/>
    </row>
    <row r="369">
      <c r="B369" s="38"/>
      <c r="C369" s="38"/>
    </row>
    <row r="370">
      <c r="B370" s="38"/>
      <c r="C370" s="38"/>
    </row>
    <row r="371">
      <c r="B371" s="38"/>
      <c r="C371" s="38"/>
    </row>
    <row r="372">
      <c r="B372" s="38"/>
      <c r="C372" s="38"/>
    </row>
    <row r="373">
      <c r="B373" s="38"/>
      <c r="C373" s="38"/>
    </row>
    <row r="374">
      <c r="B374" s="38"/>
      <c r="C374" s="38"/>
    </row>
    <row r="375">
      <c r="B375" s="38"/>
      <c r="C375" s="38"/>
    </row>
    <row r="376">
      <c r="B376" s="38"/>
      <c r="C376" s="38"/>
    </row>
    <row r="377">
      <c r="B377" s="38"/>
      <c r="C377" s="38"/>
    </row>
    <row r="378">
      <c r="B378" s="38"/>
      <c r="C378" s="38"/>
    </row>
    <row r="379">
      <c r="B379" s="38"/>
      <c r="C379" s="38"/>
    </row>
    <row r="380">
      <c r="B380" s="38"/>
      <c r="C380" s="38"/>
    </row>
    <row r="381">
      <c r="B381" s="38"/>
      <c r="C381" s="38"/>
    </row>
    <row r="382">
      <c r="B382" s="38"/>
      <c r="C382" s="38"/>
    </row>
    <row r="383">
      <c r="B383" s="38"/>
      <c r="C383" s="38"/>
    </row>
    <row r="384">
      <c r="B384" s="38"/>
      <c r="C384" s="38"/>
    </row>
    <row r="385">
      <c r="B385" s="38"/>
      <c r="C385" s="38"/>
    </row>
    <row r="386">
      <c r="B386" s="38"/>
      <c r="C386" s="38"/>
    </row>
    <row r="387">
      <c r="B387" s="38"/>
      <c r="C387" s="38"/>
    </row>
    <row r="388">
      <c r="B388" s="38"/>
      <c r="C388" s="38"/>
    </row>
    <row r="389">
      <c r="B389" s="38"/>
      <c r="C389" s="38"/>
    </row>
    <row r="390">
      <c r="B390" s="38"/>
      <c r="C390" s="38"/>
    </row>
    <row r="391">
      <c r="B391" s="38"/>
      <c r="C391" s="38"/>
    </row>
    <row r="392">
      <c r="B392" s="38"/>
      <c r="C392" s="38"/>
    </row>
    <row r="393">
      <c r="B393" s="38"/>
      <c r="C393" s="38"/>
    </row>
    <row r="394">
      <c r="B394" s="38"/>
      <c r="C394" s="38"/>
    </row>
    <row r="395">
      <c r="B395" s="38"/>
      <c r="C395" s="38"/>
    </row>
    <row r="396">
      <c r="B396" s="38"/>
      <c r="C396" s="38"/>
    </row>
    <row r="397">
      <c r="B397" s="38"/>
      <c r="C397" s="38"/>
    </row>
    <row r="398">
      <c r="B398" s="38"/>
      <c r="C398" s="38"/>
    </row>
    <row r="399">
      <c r="B399" s="38"/>
      <c r="C399" s="38"/>
    </row>
    <row r="400">
      <c r="B400" s="38"/>
      <c r="C400" s="38"/>
    </row>
    <row r="401">
      <c r="B401" s="38"/>
      <c r="C401" s="38"/>
    </row>
    <row r="402">
      <c r="B402" s="38"/>
      <c r="C402" s="38"/>
    </row>
    <row r="403">
      <c r="B403" s="38"/>
      <c r="C403" s="38"/>
    </row>
    <row r="404">
      <c r="B404" s="38"/>
      <c r="C404" s="38"/>
    </row>
    <row r="405">
      <c r="B405" s="38"/>
      <c r="C405" s="38"/>
    </row>
    <row r="406">
      <c r="B406" s="38"/>
      <c r="C406" s="38"/>
    </row>
    <row r="407">
      <c r="B407" s="38"/>
      <c r="C407" s="38"/>
    </row>
    <row r="408">
      <c r="B408" s="38"/>
      <c r="C408" s="38"/>
    </row>
    <row r="409">
      <c r="B409" s="38"/>
      <c r="C409" s="38"/>
    </row>
    <row r="410">
      <c r="B410" s="38"/>
      <c r="C410" s="38"/>
    </row>
    <row r="411">
      <c r="B411" s="38"/>
      <c r="C411" s="38"/>
    </row>
    <row r="412">
      <c r="B412" s="38"/>
      <c r="C412" s="38"/>
    </row>
    <row r="413">
      <c r="B413" s="38"/>
      <c r="C413" s="38"/>
    </row>
    <row r="414">
      <c r="B414" s="38"/>
      <c r="C414" s="38"/>
    </row>
    <row r="415">
      <c r="B415" s="38"/>
      <c r="C415" s="38"/>
    </row>
    <row r="416">
      <c r="B416" s="38"/>
      <c r="C416" s="38"/>
    </row>
    <row r="417">
      <c r="B417" s="38"/>
      <c r="C417" s="38"/>
    </row>
    <row r="418">
      <c r="B418" s="38"/>
      <c r="C418" s="38"/>
    </row>
    <row r="419">
      <c r="B419" s="38"/>
      <c r="C419" s="38"/>
    </row>
    <row r="420">
      <c r="B420" s="38"/>
      <c r="C420" s="38"/>
    </row>
    <row r="421">
      <c r="B421" s="38"/>
      <c r="C421" s="38"/>
    </row>
    <row r="422">
      <c r="B422" s="38"/>
      <c r="C422" s="38"/>
    </row>
    <row r="423">
      <c r="B423" s="38"/>
      <c r="C423" s="38"/>
    </row>
    <row r="424">
      <c r="B424" s="38"/>
      <c r="C424" s="38"/>
    </row>
    <row r="425">
      <c r="B425" s="38"/>
      <c r="C425" s="38"/>
    </row>
    <row r="426">
      <c r="B426" s="38"/>
      <c r="C426" s="38"/>
    </row>
    <row r="427">
      <c r="B427" s="38"/>
      <c r="C427" s="38"/>
    </row>
    <row r="428">
      <c r="B428" s="38"/>
      <c r="C428" s="38"/>
    </row>
    <row r="429">
      <c r="B429" s="38"/>
      <c r="C429" s="38"/>
    </row>
    <row r="430">
      <c r="B430" s="38"/>
      <c r="C430" s="38"/>
    </row>
    <row r="431">
      <c r="B431" s="38"/>
      <c r="C431" s="38"/>
    </row>
    <row r="432">
      <c r="B432" s="38"/>
      <c r="C432" s="38"/>
    </row>
    <row r="433">
      <c r="B433" s="38"/>
      <c r="C433" s="38"/>
    </row>
    <row r="434">
      <c r="B434" s="38"/>
      <c r="C434" s="38"/>
    </row>
    <row r="435">
      <c r="B435" s="38"/>
      <c r="C435" s="38"/>
    </row>
    <row r="436">
      <c r="B436" s="38"/>
      <c r="C436" s="38"/>
    </row>
    <row r="437">
      <c r="B437" s="38"/>
      <c r="C437" s="38"/>
    </row>
    <row r="438">
      <c r="B438" s="38"/>
      <c r="C438" s="38"/>
    </row>
    <row r="439">
      <c r="B439" s="38"/>
      <c r="C439" s="38"/>
    </row>
    <row r="440">
      <c r="B440" s="38"/>
      <c r="C440" s="38"/>
    </row>
    <row r="441">
      <c r="B441" s="38"/>
      <c r="C441" s="38"/>
    </row>
    <row r="442">
      <c r="B442" s="38"/>
      <c r="C442" s="38"/>
    </row>
    <row r="443">
      <c r="B443" s="38"/>
      <c r="C443" s="38"/>
    </row>
    <row r="444">
      <c r="B444" s="38"/>
      <c r="C444" s="38"/>
    </row>
    <row r="445">
      <c r="B445" s="38"/>
      <c r="C445" s="38"/>
    </row>
    <row r="446">
      <c r="B446" s="38"/>
      <c r="C446" s="38"/>
    </row>
    <row r="447">
      <c r="B447" s="38"/>
      <c r="C447" s="38"/>
    </row>
    <row r="448">
      <c r="B448" s="38"/>
      <c r="C448" s="38"/>
    </row>
    <row r="449">
      <c r="B449" s="38"/>
      <c r="C449" s="38"/>
    </row>
    <row r="450">
      <c r="B450" s="38"/>
      <c r="C450" s="38"/>
    </row>
    <row r="451">
      <c r="B451" s="38"/>
      <c r="C451" s="38"/>
    </row>
    <row r="452">
      <c r="B452" s="38"/>
      <c r="C452" s="38"/>
    </row>
    <row r="453">
      <c r="B453" s="38"/>
      <c r="C453" s="38"/>
    </row>
    <row r="454">
      <c r="B454" s="38"/>
      <c r="C454" s="38"/>
    </row>
    <row r="455">
      <c r="B455" s="38"/>
      <c r="C455" s="38"/>
    </row>
    <row r="456">
      <c r="B456" s="38"/>
      <c r="C456" s="38"/>
    </row>
    <row r="457">
      <c r="B457" s="38"/>
      <c r="C457" s="38"/>
    </row>
    <row r="458">
      <c r="B458" s="38"/>
      <c r="C458" s="38"/>
    </row>
    <row r="459">
      <c r="B459" s="38"/>
      <c r="C459" s="38"/>
    </row>
    <row r="460">
      <c r="B460" s="38"/>
      <c r="C460" s="38"/>
    </row>
    <row r="461">
      <c r="B461" s="38"/>
      <c r="C461" s="38"/>
    </row>
    <row r="462">
      <c r="B462" s="38"/>
      <c r="C462" s="38"/>
    </row>
    <row r="463">
      <c r="B463" s="38"/>
      <c r="C463" s="38"/>
    </row>
    <row r="464">
      <c r="B464" s="38"/>
      <c r="C464" s="38"/>
    </row>
    <row r="465">
      <c r="B465" s="38"/>
      <c r="C465" s="38"/>
    </row>
    <row r="466">
      <c r="B466" s="38"/>
      <c r="C466" s="38"/>
    </row>
    <row r="467">
      <c r="B467" s="38"/>
      <c r="C467" s="38"/>
    </row>
    <row r="468">
      <c r="B468" s="38"/>
      <c r="C468" s="38"/>
    </row>
    <row r="469">
      <c r="B469" s="38"/>
      <c r="C469" s="38"/>
    </row>
    <row r="470">
      <c r="B470" s="38"/>
      <c r="C470" s="38"/>
    </row>
    <row r="471">
      <c r="B471" s="38"/>
      <c r="C471" s="38"/>
    </row>
    <row r="472">
      <c r="B472" s="38"/>
      <c r="C472" s="38"/>
    </row>
    <row r="473">
      <c r="B473" s="38"/>
      <c r="C473" s="38"/>
    </row>
    <row r="474">
      <c r="B474" s="38"/>
      <c r="C474" s="38"/>
    </row>
    <row r="475">
      <c r="B475" s="38"/>
      <c r="C475" s="38"/>
    </row>
    <row r="476">
      <c r="B476" s="38"/>
      <c r="C476" s="38"/>
    </row>
    <row r="477">
      <c r="B477" s="38"/>
      <c r="C477" s="38"/>
    </row>
    <row r="478">
      <c r="B478" s="38"/>
      <c r="C478" s="38"/>
    </row>
    <row r="479">
      <c r="B479" s="38"/>
      <c r="C479" s="38"/>
    </row>
    <row r="480">
      <c r="B480" s="38"/>
      <c r="C480" s="38"/>
    </row>
    <row r="481">
      <c r="B481" s="38"/>
      <c r="C481" s="38"/>
    </row>
    <row r="482">
      <c r="B482" s="38"/>
      <c r="C482" s="38"/>
    </row>
    <row r="483">
      <c r="B483" s="38"/>
      <c r="C483" s="38"/>
    </row>
    <row r="484">
      <c r="B484" s="38"/>
      <c r="C484" s="38"/>
    </row>
    <row r="485">
      <c r="B485" s="38"/>
      <c r="C485" s="38"/>
    </row>
    <row r="486">
      <c r="B486" s="38"/>
      <c r="C486" s="38"/>
    </row>
    <row r="487">
      <c r="B487" s="38"/>
      <c r="C487" s="38"/>
    </row>
    <row r="488">
      <c r="B488" s="38"/>
      <c r="C488" s="38"/>
    </row>
    <row r="489">
      <c r="B489" s="38"/>
      <c r="C489" s="38"/>
    </row>
    <row r="490">
      <c r="B490" s="38"/>
      <c r="C490" s="38"/>
    </row>
    <row r="491">
      <c r="B491" s="38"/>
      <c r="C491" s="38"/>
    </row>
    <row r="492">
      <c r="B492" s="38"/>
      <c r="C492" s="38"/>
    </row>
    <row r="493">
      <c r="B493" s="38"/>
      <c r="C493" s="38"/>
    </row>
    <row r="494">
      <c r="B494" s="38"/>
      <c r="C494" s="38"/>
    </row>
    <row r="495">
      <c r="B495" s="38"/>
      <c r="C495" s="38"/>
    </row>
    <row r="496">
      <c r="B496" s="38"/>
      <c r="C496" s="38"/>
    </row>
    <row r="497">
      <c r="B497" s="38"/>
      <c r="C497" s="38"/>
    </row>
    <row r="498">
      <c r="B498" s="38"/>
      <c r="C498" s="38"/>
    </row>
    <row r="499">
      <c r="B499" s="38"/>
      <c r="C499" s="38"/>
    </row>
    <row r="500">
      <c r="B500" s="38"/>
      <c r="C500" s="38"/>
    </row>
    <row r="501">
      <c r="B501" s="38"/>
      <c r="C501" s="38"/>
    </row>
    <row r="502">
      <c r="B502" s="38"/>
      <c r="C502" s="38"/>
    </row>
    <row r="503">
      <c r="B503" s="38"/>
      <c r="C503" s="38"/>
    </row>
    <row r="504">
      <c r="B504" s="38"/>
      <c r="C504" s="38"/>
    </row>
    <row r="505">
      <c r="B505" s="38"/>
      <c r="C505" s="38"/>
    </row>
    <row r="506">
      <c r="B506" s="38"/>
      <c r="C506" s="38"/>
    </row>
    <row r="507">
      <c r="B507" s="38"/>
      <c r="C507" s="38"/>
    </row>
    <row r="508">
      <c r="B508" s="38"/>
      <c r="C508" s="38"/>
    </row>
    <row r="509">
      <c r="B509" s="38"/>
      <c r="C509" s="38"/>
    </row>
    <row r="510">
      <c r="B510" s="38"/>
      <c r="C510" s="38"/>
    </row>
    <row r="511">
      <c r="B511" s="38"/>
      <c r="C511" s="38"/>
    </row>
    <row r="512">
      <c r="B512" s="38"/>
      <c r="C512" s="38"/>
    </row>
    <row r="513">
      <c r="B513" s="38"/>
      <c r="C513" s="38"/>
    </row>
    <row r="514">
      <c r="B514" s="38"/>
      <c r="C514" s="38"/>
    </row>
    <row r="515">
      <c r="B515" s="38"/>
      <c r="C515" s="38"/>
    </row>
    <row r="516">
      <c r="B516" s="38"/>
      <c r="C516" s="38"/>
    </row>
    <row r="517">
      <c r="B517" s="38"/>
      <c r="C517" s="38"/>
    </row>
    <row r="518">
      <c r="B518" s="38"/>
      <c r="C518" s="38"/>
    </row>
    <row r="519">
      <c r="B519" s="38"/>
      <c r="C519" s="38"/>
    </row>
    <row r="520">
      <c r="B520" s="38"/>
      <c r="C520" s="38"/>
    </row>
    <row r="521">
      <c r="B521" s="38"/>
      <c r="C521" s="38"/>
    </row>
    <row r="522">
      <c r="B522" s="38"/>
      <c r="C522" s="38"/>
    </row>
    <row r="523">
      <c r="B523" s="38"/>
      <c r="C523" s="38"/>
    </row>
    <row r="524">
      <c r="B524" s="38"/>
      <c r="C524" s="38"/>
    </row>
    <row r="525">
      <c r="B525" s="38"/>
      <c r="C525" s="38"/>
    </row>
    <row r="526">
      <c r="B526" s="38"/>
      <c r="C526" s="38"/>
    </row>
    <row r="527">
      <c r="B527" s="38"/>
      <c r="C527" s="38"/>
    </row>
    <row r="528">
      <c r="B528" s="38"/>
      <c r="C528" s="38"/>
    </row>
    <row r="529">
      <c r="B529" s="38"/>
      <c r="C529" s="38"/>
    </row>
    <row r="530">
      <c r="B530" s="38"/>
      <c r="C530" s="38"/>
    </row>
    <row r="531">
      <c r="B531" s="38"/>
      <c r="C531" s="38"/>
    </row>
    <row r="532">
      <c r="B532" s="38"/>
      <c r="C532" s="38"/>
    </row>
    <row r="533">
      <c r="B533" s="38"/>
      <c r="C533" s="38"/>
    </row>
    <row r="534">
      <c r="B534" s="38"/>
      <c r="C534" s="38"/>
    </row>
    <row r="535">
      <c r="B535" s="38"/>
      <c r="C535" s="38"/>
    </row>
    <row r="536">
      <c r="B536" s="38"/>
      <c r="C536" s="38"/>
    </row>
    <row r="537">
      <c r="B537" s="38"/>
      <c r="C537" s="38"/>
    </row>
    <row r="538">
      <c r="B538" s="38"/>
      <c r="C538" s="38"/>
    </row>
    <row r="539">
      <c r="B539" s="38"/>
      <c r="C539" s="38"/>
    </row>
    <row r="540">
      <c r="B540" s="38"/>
      <c r="C540" s="38"/>
    </row>
    <row r="541">
      <c r="B541" s="38"/>
      <c r="C541" s="38"/>
    </row>
    <row r="542">
      <c r="B542" s="38"/>
      <c r="C542" s="38"/>
    </row>
    <row r="543">
      <c r="B543" s="38"/>
      <c r="C543" s="38"/>
    </row>
    <row r="544">
      <c r="B544" s="38"/>
      <c r="C544" s="38"/>
    </row>
    <row r="545">
      <c r="B545" s="38"/>
      <c r="C545" s="38"/>
    </row>
    <row r="546">
      <c r="B546" s="38"/>
      <c r="C546" s="38"/>
    </row>
    <row r="547">
      <c r="B547" s="38"/>
      <c r="C547" s="38"/>
    </row>
    <row r="548">
      <c r="B548" s="38"/>
      <c r="C548" s="38"/>
    </row>
    <row r="549">
      <c r="B549" s="38"/>
      <c r="C549" s="38"/>
    </row>
    <row r="550">
      <c r="B550" s="38"/>
      <c r="C550" s="38"/>
    </row>
    <row r="551">
      <c r="B551" s="38"/>
      <c r="C551" s="38"/>
    </row>
    <row r="552">
      <c r="B552" s="38"/>
      <c r="C552" s="38"/>
    </row>
    <row r="553">
      <c r="B553" s="38"/>
      <c r="C553" s="38"/>
    </row>
    <row r="554">
      <c r="B554" s="38"/>
      <c r="C554" s="38"/>
    </row>
    <row r="555">
      <c r="B555" s="38"/>
      <c r="C555" s="38"/>
    </row>
    <row r="556">
      <c r="B556" s="38"/>
      <c r="C556" s="38"/>
    </row>
    <row r="557">
      <c r="B557" s="38"/>
      <c r="C557" s="38"/>
    </row>
    <row r="558">
      <c r="B558" s="38"/>
      <c r="C558" s="38"/>
    </row>
    <row r="559">
      <c r="B559" s="38"/>
      <c r="C559" s="38"/>
    </row>
    <row r="560">
      <c r="B560" s="38"/>
      <c r="C560" s="38"/>
    </row>
    <row r="561">
      <c r="B561" s="38"/>
      <c r="C561" s="38"/>
    </row>
    <row r="562">
      <c r="B562" s="38"/>
      <c r="C562" s="38"/>
    </row>
    <row r="563">
      <c r="B563" s="38"/>
      <c r="C563" s="38"/>
    </row>
    <row r="564">
      <c r="B564" s="38"/>
      <c r="C564" s="38"/>
    </row>
    <row r="565">
      <c r="B565" s="38"/>
      <c r="C565" s="38"/>
    </row>
    <row r="566">
      <c r="B566" s="38"/>
      <c r="C566" s="38"/>
    </row>
    <row r="567">
      <c r="B567" s="38"/>
      <c r="C567" s="38"/>
    </row>
    <row r="568">
      <c r="B568" s="38"/>
      <c r="C568" s="38"/>
    </row>
    <row r="569">
      <c r="B569" s="38"/>
      <c r="C569" s="38"/>
    </row>
    <row r="570">
      <c r="B570" s="38"/>
      <c r="C570" s="38"/>
    </row>
    <row r="571">
      <c r="B571" s="38"/>
      <c r="C571" s="38"/>
    </row>
    <row r="572">
      <c r="B572" s="38"/>
      <c r="C572" s="38"/>
    </row>
    <row r="573">
      <c r="B573" s="38"/>
      <c r="C573" s="38"/>
    </row>
    <row r="574">
      <c r="B574" s="38"/>
      <c r="C574" s="38"/>
    </row>
    <row r="575">
      <c r="B575" s="38"/>
      <c r="C575" s="38"/>
    </row>
    <row r="576">
      <c r="B576" s="38"/>
      <c r="C576" s="38"/>
    </row>
    <row r="577">
      <c r="B577" s="38"/>
      <c r="C577" s="38"/>
    </row>
    <row r="578">
      <c r="B578" s="38"/>
      <c r="C578" s="38"/>
    </row>
    <row r="579">
      <c r="B579" s="38"/>
      <c r="C579" s="38"/>
    </row>
    <row r="580">
      <c r="B580" s="38"/>
      <c r="C580" s="38"/>
    </row>
    <row r="581">
      <c r="B581" s="38"/>
      <c r="C581" s="38"/>
    </row>
    <row r="582">
      <c r="B582" s="38"/>
      <c r="C582" s="38"/>
    </row>
    <row r="583">
      <c r="B583" s="38"/>
      <c r="C583" s="38"/>
    </row>
    <row r="584">
      <c r="B584" s="38"/>
      <c r="C584" s="38"/>
    </row>
    <row r="585">
      <c r="B585" s="38"/>
      <c r="C585" s="38"/>
    </row>
    <row r="586">
      <c r="B586" s="38"/>
      <c r="C586" s="38"/>
    </row>
    <row r="587">
      <c r="B587" s="38"/>
      <c r="C587" s="38"/>
    </row>
    <row r="588">
      <c r="B588" s="38"/>
      <c r="C588" s="38"/>
    </row>
    <row r="589">
      <c r="B589" s="38"/>
      <c r="C589" s="38"/>
    </row>
    <row r="590">
      <c r="B590" s="38"/>
      <c r="C590" s="38"/>
    </row>
    <row r="591">
      <c r="B591" s="38"/>
      <c r="C591" s="38"/>
    </row>
    <row r="592">
      <c r="B592" s="38"/>
      <c r="C592" s="38"/>
    </row>
    <row r="593">
      <c r="B593" s="38"/>
      <c r="C593" s="38"/>
    </row>
    <row r="594">
      <c r="B594" s="38"/>
      <c r="C594" s="38"/>
    </row>
    <row r="595">
      <c r="B595" s="38"/>
      <c r="C595" s="38"/>
    </row>
    <row r="596">
      <c r="B596" s="38"/>
      <c r="C596" s="38"/>
    </row>
    <row r="597">
      <c r="B597" s="38"/>
      <c r="C597" s="38"/>
    </row>
    <row r="598">
      <c r="B598" s="38"/>
      <c r="C598" s="38"/>
    </row>
    <row r="599">
      <c r="B599" s="38"/>
      <c r="C599" s="38"/>
    </row>
    <row r="600">
      <c r="B600" s="38"/>
      <c r="C600" s="38"/>
    </row>
    <row r="601">
      <c r="B601" s="38"/>
      <c r="C601" s="38"/>
    </row>
    <row r="602">
      <c r="B602" s="38"/>
      <c r="C602" s="38"/>
    </row>
    <row r="603">
      <c r="B603" s="38"/>
      <c r="C603" s="38"/>
    </row>
    <row r="604">
      <c r="B604" s="38"/>
      <c r="C604" s="38"/>
    </row>
    <row r="605">
      <c r="B605" s="38"/>
      <c r="C605" s="38"/>
    </row>
    <row r="606">
      <c r="B606" s="38"/>
      <c r="C606" s="38"/>
    </row>
    <row r="607">
      <c r="B607" s="38"/>
      <c r="C607" s="38"/>
    </row>
    <row r="608">
      <c r="B608" s="38"/>
      <c r="C608" s="38"/>
    </row>
    <row r="609">
      <c r="B609" s="38"/>
      <c r="C609" s="38"/>
    </row>
    <row r="610">
      <c r="B610" s="38"/>
      <c r="C610" s="38"/>
    </row>
    <row r="611">
      <c r="B611" s="38"/>
      <c r="C611" s="38"/>
    </row>
    <row r="612">
      <c r="B612" s="38"/>
      <c r="C612" s="38"/>
    </row>
    <row r="613">
      <c r="B613" s="38"/>
      <c r="C613" s="38"/>
    </row>
    <row r="614">
      <c r="B614" s="38"/>
      <c r="C614" s="38"/>
    </row>
    <row r="615">
      <c r="B615" s="38"/>
      <c r="C615" s="38"/>
    </row>
    <row r="616">
      <c r="B616" s="38"/>
      <c r="C616" s="38"/>
    </row>
    <row r="617">
      <c r="B617" s="38"/>
      <c r="C617" s="38"/>
    </row>
    <row r="618">
      <c r="B618" s="38"/>
      <c r="C618" s="38"/>
    </row>
    <row r="619">
      <c r="B619" s="38"/>
      <c r="C619" s="38"/>
    </row>
    <row r="620">
      <c r="B620" s="38"/>
      <c r="C620" s="38"/>
    </row>
    <row r="621">
      <c r="B621" s="38"/>
      <c r="C621" s="38"/>
    </row>
    <row r="622">
      <c r="B622" s="38"/>
      <c r="C622" s="38"/>
    </row>
    <row r="623">
      <c r="B623" s="38"/>
      <c r="C623" s="38"/>
    </row>
    <row r="624">
      <c r="B624" s="38"/>
      <c r="C624" s="38"/>
    </row>
    <row r="625">
      <c r="B625" s="38"/>
      <c r="C625" s="38"/>
    </row>
    <row r="626">
      <c r="B626" s="38"/>
      <c r="C626" s="38"/>
    </row>
    <row r="627">
      <c r="B627" s="38"/>
      <c r="C627" s="38"/>
    </row>
    <row r="628">
      <c r="B628" s="38"/>
      <c r="C628" s="38"/>
    </row>
    <row r="629">
      <c r="B629" s="38"/>
      <c r="C629" s="38"/>
    </row>
    <row r="630">
      <c r="B630" s="38"/>
      <c r="C630" s="38"/>
    </row>
    <row r="631">
      <c r="B631" s="38"/>
      <c r="C631" s="38"/>
    </row>
    <row r="632">
      <c r="B632" s="38"/>
      <c r="C632" s="38"/>
    </row>
    <row r="633">
      <c r="B633" s="38"/>
      <c r="C633" s="38"/>
    </row>
    <row r="634">
      <c r="B634" s="38"/>
      <c r="C634" s="38"/>
    </row>
    <row r="635">
      <c r="B635" s="38"/>
      <c r="C635" s="38"/>
    </row>
    <row r="636">
      <c r="B636" s="38"/>
      <c r="C636" s="38"/>
    </row>
    <row r="637">
      <c r="B637" s="38"/>
      <c r="C637" s="38"/>
    </row>
    <row r="638">
      <c r="B638" s="38"/>
      <c r="C638" s="38"/>
    </row>
    <row r="639">
      <c r="B639" s="38"/>
      <c r="C639" s="38"/>
    </row>
    <row r="640">
      <c r="B640" s="38"/>
      <c r="C640" s="38"/>
    </row>
    <row r="641">
      <c r="B641" s="38"/>
      <c r="C641" s="38"/>
    </row>
    <row r="642">
      <c r="B642" s="38"/>
      <c r="C642" s="38"/>
    </row>
    <row r="643">
      <c r="B643" s="38"/>
      <c r="C643" s="38"/>
    </row>
    <row r="644">
      <c r="B644" s="38"/>
      <c r="C644" s="38"/>
    </row>
    <row r="645">
      <c r="B645" s="38"/>
      <c r="C645" s="38"/>
    </row>
    <row r="646">
      <c r="B646" s="38"/>
      <c r="C646" s="38"/>
    </row>
    <row r="647">
      <c r="B647" s="38"/>
      <c r="C647" s="38"/>
    </row>
    <row r="648">
      <c r="B648" s="38"/>
      <c r="C648" s="38"/>
    </row>
    <row r="649">
      <c r="B649" s="38"/>
      <c r="C649" s="38"/>
    </row>
    <row r="650">
      <c r="B650" s="38"/>
      <c r="C650" s="38"/>
    </row>
    <row r="651">
      <c r="B651" s="38"/>
      <c r="C651" s="38"/>
    </row>
    <row r="652">
      <c r="B652" s="38"/>
      <c r="C652" s="38"/>
    </row>
    <row r="653">
      <c r="B653" s="38"/>
      <c r="C653" s="38"/>
    </row>
    <row r="654">
      <c r="B654" s="38"/>
      <c r="C654" s="38"/>
    </row>
    <row r="655">
      <c r="B655" s="38"/>
      <c r="C655" s="38"/>
    </row>
    <row r="656">
      <c r="B656" s="38"/>
      <c r="C656" s="38"/>
    </row>
    <row r="657">
      <c r="B657" s="38"/>
      <c r="C657" s="38"/>
    </row>
    <row r="658">
      <c r="B658" s="38"/>
      <c r="C658" s="38"/>
    </row>
    <row r="659">
      <c r="B659" s="38"/>
      <c r="C659" s="38"/>
    </row>
    <row r="660">
      <c r="B660" s="38"/>
      <c r="C660" s="38"/>
    </row>
    <row r="661">
      <c r="B661" s="38"/>
      <c r="C661" s="38"/>
    </row>
    <row r="662">
      <c r="B662" s="38"/>
      <c r="C662" s="38"/>
    </row>
    <row r="663">
      <c r="B663" s="38"/>
      <c r="C663" s="38"/>
    </row>
    <row r="664">
      <c r="B664" s="38"/>
      <c r="C664" s="38"/>
    </row>
    <row r="665">
      <c r="B665" s="38"/>
      <c r="C665" s="38"/>
    </row>
    <row r="666">
      <c r="B666" s="38"/>
      <c r="C666" s="38"/>
    </row>
    <row r="667">
      <c r="B667" s="38"/>
      <c r="C667" s="38"/>
    </row>
    <row r="668">
      <c r="B668" s="38"/>
      <c r="C668" s="38"/>
    </row>
    <row r="669">
      <c r="B669" s="38"/>
      <c r="C669" s="38"/>
    </row>
    <row r="670">
      <c r="B670" s="38"/>
      <c r="C670" s="38"/>
    </row>
    <row r="671">
      <c r="B671" s="38"/>
      <c r="C671" s="38"/>
    </row>
    <row r="672">
      <c r="B672" s="38"/>
      <c r="C672" s="38"/>
    </row>
    <row r="673">
      <c r="B673" s="38"/>
      <c r="C673" s="38"/>
    </row>
    <row r="674">
      <c r="B674" s="38"/>
      <c r="C674" s="38"/>
    </row>
    <row r="675">
      <c r="B675" s="38"/>
      <c r="C675" s="38"/>
    </row>
    <row r="676">
      <c r="B676" s="38"/>
      <c r="C676" s="38"/>
    </row>
    <row r="677">
      <c r="B677" s="38"/>
      <c r="C677" s="38"/>
    </row>
    <row r="678">
      <c r="B678" s="38"/>
      <c r="C678" s="38"/>
    </row>
    <row r="679">
      <c r="B679" s="38"/>
      <c r="C679" s="38"/>
    </row>
    <row r="680">
      <c r="B680" s="38"/>
      <c r="C680" s="38"/>
    </row>
    <row r="681">
      <c r="B681" s="38"/>
      <c r="C681" s="38"/>
    </row>
    <row r="682">
      <c r="B682" s="38"/>
      <c r="C682" s="38"/>
    </row>
    <row r="683">
      <c r="B683" s="38"/>
      <c r="C683" s="38"/>
    </row>
    <row r="684">
      <c r="B684" s="38"/>
      <c r="C684" s="38"/>
    </row>
    <row r="685">
      <c r="B685" s="38"/>
      <c r="C685" s="38"/>
    </row>
    <row r="686">
      <c r="B686" s="38"/>
      <c r="C686" s="38"/>
    </row>
    <row r="687">
      <c r="B687" s="38"/>
      <c r="C687" s="38"/>
    </row>
    <row r="688">
      <c r="B688" s="38"/>
      <c r="C688" s="38"/>
    </row>
    <row r="689">
      <c r="B689" s="38"/>
      <c r="C689" s="38"/>
    </row>
    <row r="690">
      <c r="B690" s="38"/>
      <c r="C690" s="38"/>
    </row>
    <row r="691">
      <c r="B691" s="38"/>
      <c r="C691" s="38"/>
    </row>
    <row r="692">
      <c r="B692" s="38"/>
      <c r="C692" s="38"/>
    </row>
    <row r="693">
      <c r="B693" s="38"/>
      <c r="C693" s="38"/>
    </row>
    <row r="694">
      <c r="B694" s="38"/>
      <c r="C694" s="38"/>
    </row>
    <row r="695">
      <c r="B695" s="38"/>
      <c r="C695" s="38"/>
    </row>
    <row r="696">
      <c r="B696" s="38"/>
      <c r="C696" s="38"/>
    </row>
    <row r="697">
      <c r="B697" s="38"/>
      <c r="C697" s="38"/>
    </row>
    <row r="698">
      <c r="B698" s="38"/>
      <c r="C698" s="38"/>
    </row>
    <row r="699">
      <c r="B699" s="38"/>
      <c r="C699" s="38"/>
    </row>
    <row r="700">
      <c r="B700" s="38"/>
      <c r="C700" s="38"/>
    </row>
    <row r="701">
      <c r="B701" s="38"/>
      <c r="C701" s="38"/>
    </row>
    <row r="702">
      <c r="B702" s="38"/>
      <c r="C702" s="38"/>
    </row>
    <row r="703">
      <c r="B703" s="38"/>
      <c r="C703" s="38"/>
    </row>
    <row r="704">
      <c r="B704" s="38"/>
      <c r="C704" s="38"/>
    </row>
    <row r="705">
      <c r="B705" s="38"/>
      <c r="C705" s="38"/>
    </row>
    <row r="706">
      <c r="B706" s="38"/>
      <c r="C706" s="38"/>
    </row>
    <row r="707">
      <c r="B707" s="38"/>
      <c r="C707" s="38"/>
    </row>
    <row r="708">
      <c r="B708" s="38"/>
      <c r="C708" s="38"/>
    </row>
    <row r="709">
      <c r="B709" s="38"/>
      <c r="C709" s="38"/>
    </row>
    <row r="710">
      <c r="B710" s="38"/>
      <c r="C710" s="38"/>
    </row>
    <row r="711">
      <c r="B711" s="38"/>
      <c r="C711" s="38"/>
    </row>
    <row r="712">
      <c r="B712" s="38"/>
      <c r="C712" s="38"/>
    </row>
    <row r="713">
      <c r="B713" s="38"/>
      <c r="C713" s="38"/>
    </row>
    <row r="714">
      <c r="B714" s="38"/>
      <c r="C714" s="38"/>
    </row>
    <row r="715">
      <c r="B715" s="38"/>
      <c r="C715" s="38"/>
    </row>
    <row r="716">
      <c r="B716" s="38"/>
      <c r="C716" s="38"/>
    </row>
    <row r="717">
      <c r="B717" s="38"/>
      <c r="C717" s="38"/>
    </row>
    <row r="718">
      <c r="B718" s="38"/>
      <c r="C718" s="38"/>
    </row>
    <row r="719">
      <c r="B719" s="38"/>
      <c r="C719" s="38"/>
    </row>
    <row r="720">
      <c r="B720" s="38"/>
      <c r="C720" s="38"/>
    </row>
    <row r="721">
      <c r="B721" s="38"/>
      <c r="C721" s="38"/>
    </row>
    <row r="722">
      <c r="B722" s="38"/>
      <c r="C722" s="38"/>
    </row>
    <row r="723">
      <c r="B723" s="38"/>
      <c r="C723" s="38"/>
    </row>
    <row r="724">
      <c r="B724" s="38"/>
      <c r="C724" s="38"/>
    </row>
    <row r="725">
      <c r="B725" s="38"/>
      <c r="C725" s="38"/>
    </row>
    <row r="726">
      <c r="B726" s="38"/>
      <c r="C726" s="38"/>
    </row>
    <row r="727">
      <c r="B727" s="38"/>
      <c r="C727" s="38"/>
    </row>
    <row r="728">
      <c r="B728" s="38"/>
      <c r="C728" s="38"/>
    </row>
    <row r="729">
      <c r="B729" s="38"/>
      <c r="C729" s="38"/>
    </row>
    <row r="730">
      <c r="B730" s="38"/>
      <c r="C730" s="38"/>
    </row>
    <row r="731">
      <c r="B731" s="38"/>
      <c r="C731" s="38"/>
    </row>
    <row r="732">
      <c r="B732" s="38"/>
      <c r="C732" s="38"/>
    </row>
    <row r="733">
      <c r="B733" s="38"/>
      <c r="C733" s="38"/>
    </row>
    <row r="734">
      <c r="B734" s="38"/>
      <c r="C734" s="38"/>
    </row>
    <row r="735">
      <c r="B735" s="38"/>
      <c r="C735" s="38"/>
    </row>
    <row r="736">
      <c r="B736" s="38"/>
      <c r="C736" s="38"/>
    </row>
    <row r="737">
      <c r="B737" s="38"/>
      <c r="C737" s="38"/>
    </row>
    <row r="738">
      <c r="B738" s="38"/>
      <c r="C738" s="38"/>
    </row>
    <row r="739">
      <c r="B739" s="38"/>
      <c r="C739" s="38"/>
    </row>
    <row r="740">
      <c r="B740" s="38"/>
      <c r="C740" s="38"/>
    </row>
    <row r="741">
      <c r="B741" s="38"/>
      <c r="C741" s="38"/>
    </row>
    <row r="742">
      <c r="B742" s="38"/>
      <c r="C742" s="38"/>
    </row>
    <row r="743">
      <c r="B743" s="38"/>
      <c r="C743" s="38"/>
    </row>
    <row r="744">
      <c r="B744" s="38"/>
      <c r="C744" s="38"/>
    </row>
    <row r="745">
      <c r="B745" s="38"/>
      <c r="C745" s="38"/>
    </row>
    <row r="746">
      <c r="B746" s="38"/>
      <c r="C746" s="38"/>
    </row>
    <row r="747">
      <c r="B747" s="38"/>
      <c r="C747" s="38"/>
    </row>
    <row r="748">
      <c r="B748" s="38"/>
      <c r="C748" s="38"/>
    </row>
    <row r="749">
      <c r="B749" s="38"/>
      <c r="C749" s="38"/>
    </row>
    <row r="750">
      <c r="B750" s="38"/>
      <c r="C750" s="38"/>
    </row>
    <row r="751">
      <c r="B751" s="38"/>
      <c r="C751" s="38"/>
    </row>
    <row r="752">
      <c r="B752" s="38"/>
      <c r="C752" s="38"/>
    </row>
    <row r="753">
      <c r="B753" s="38"/>
      <c r="C753" s="38"/>
    </row>
    <row r="754">
      <c r="B754" s="38"/>
      <c r="C754" s="38"/>
    </row>
    <row r="755">
      <c r="B755" s="38"/>
      <c r="C755" s="38"/>
    </row>
    <row r="756">
      <c r="B756" s="38"/>
      <c r="C756" s="38"/>
    </row>
    <row r="757">
      <c r="B757" s="38"/>
      <c r="C757" s="38"/>
    </row>
    <row r="758">
      <c r="B758" s="38"/>
      <c r="C758" s="38"/>
    </row>
    <row r="759">
      <c r="B759" s="38"/>
      <c r="C759" s="38"/>
    </row>
    <row r="760">
      <c r="B760" s="38"/>
      <c r="C760" s="38"/>
    </row>
    <row r="761">
      <c r="B761" s="38"/>
      <c r="C761" s="38"/>
    </row>
    <row r="762">
      <c r="B762" s="38"/>
      <c r="C762" s="38"/>
    </row>
    <row r="763">
      <c r="B763" s="38"/>
      <c r="C763" s="38"/>
    </row>
    <row r="764">
      <c r="B764" s="38"/>
      <c r="C764" s="38"/>
    </row>
    <row r="765">
      <c r="B765" s="38"/>
      <c r="C765" s="38"/>
    </row>
    <row r="766">
      <c r="B766" s="38"/>
      <c r="C766" s="38"/>
    </row>
    <row r="767">
      <c r="B767" s="38"/>
      <c r="C767" s="38"/>
    </row>
    <row r="768">
      <c r="B768" s="38"/>
      <c r="C768" s="38"/>
    </row>
    <row r="769">
      <c r="B769" s="38"/>
      <c r="C769" s="38"/>
    </row>
    <row r="770">
      <c r="B770" s="38"/>
      <c r="C770" s="38"/>
    </row>
    <row r="771">
      <c r="B771" s="38"/>
      <c r="C771" s="38"/>
    </row>
    <row r="772">
      <c r="B772" s="38"/>
      <c r="C772" s="38"/>
    </row>
    <row r="773">
      <c r="B773" s="38"/>
      <c r="C773" s="38"/>
    </row>
    <row r="774">
      <c r="B774" s="38"/>
      <c r="C774" s="38"/>
    </row>
    <row r="775">
      <c r="B775" s="38"/>
      <c r="C775" s="38"/>
    </row>
    <row r="776">
      <c r="B776" s="38"/>
      <c r="C776" s="38"/>
    </row>
    <row r="777">
      <c r="B777" s="38"/>
      <c r="C777" s="38"/>
    </row>
    <row r="778">
      <c r="B778" s="38"/>
      <c r="C778" s="38"/>
    </row>
    <row r="779">
      <c r="B779" s="38"/>
      <c r="C779" s="38"/>
    </row>
    <row r="780">
      <c r="B780" s="38"/>
      <c r="C780" s="38"/>
    </row>
    <row r="781">
      <c r="B781" s="38"/>
      <c r="C781" s="38"/>
    </row>
    <row r="782">
      <c r="B782" s="38"/>
      <c r="C782" s="38"/>
    </row>
    <row r="783">
      <c r="B783" s="38"/>
      <c r="C783" s="38"/>
    </row>
    <row r="784">
      <c r="B784" s="38"/>
      <c r="C784" s="38"/>
    </row>
    <row r="785">
      <c r="B785" s="38"/>
      <c r="C785" s="38"/>
    </row>
    <row r="786">
      <c r="B786" s="38"/>
      <c r="C786" s="38"/>
    </row>
    <row r="787">
      <c r="B787" s="38"/>
      <c r="C787" s="38"/>
    </row>
    <row r="788">
      <c r="B788" s="38"/>
      <c r="C788" s="38"/>
    </row>
    <row r="789">
      <c r="B789" s="38"/>
      <c r="C789" s="38"/>
    </row>
    <row r="790">
      <c r="B790" s="38"/>
      <c r="C790" s="38"/>
    </row>
    <row r="791">
      <c r="B791" s="38"/>
      <c r="C791" s="38"/>
    </row>
    <row r="792">
      <c r="B792" s="38"/>
      <c r="C792" s="38"/>
    </row>
    <row r="793">
      <c r="B793" s="38"/>
      <c r="C793" s="38"/>
    </row>
    <row r="794">
      <c r="B794" s="38"/>
      <c r="C794" s="38"/>
    </row>
    <row r="795">
      <c r="B795" s="38"/>
      <c r="C795" s="38"/>
    </row>
    <row r="796">
      <c r="B796" s="38"/>
      <c r="C796" s="38"/>
    </row>
    <row r="797">
      <c r="B797" s="38"/>
      <c r="C797" s="38"/>
    </row>
    <row r="798">
      <c r="B798" s="38"/>
      <c r="C798" s="38"/>
    </row>
    <row r="799">
      <c r="B799" s="38"/>
      <c r="C799" s="38"/>
    </row>
    <row r="800">
      <c r="B800" s="38"/>
      <c r="C800" s="38"/>
    </row>
    <row r="801">
      <c r="B801" s="38"/>
      <c r="C801" s="38"/>
    </row>
    <row r="802">
      <c r="B802" s="38"/>
      <c r="C802" s="38"/>
    </row>
    <row r="803">
      <c r="B803" s="38"/>
      <c r="C803" s="38"/>
    </row>
    <row r="804">
      <c r="B804" s="38"/>
      <c r="C804" s="38"/>
    </row>
    <row r="805">
      <c r="B805" s="38"/>
      <c r="C805" s="38"/>
    </row>
    <row r="806">
      <c r="B806" s="38"/>
      <c r="C806" s="38"/>
    </row>
    <row r="807">
      <c r="B807" s="38"/>
      <c r="C807" s="38"/>
    </row>
    <row r="808">
      <c r="B808" s="38"/>
      <c r="C808" s="38"/>
    </row>
    <row r="809">
      <c r="B809" s="38"/>
      <c r="C809" s="38"/>
    </row>
    <row r="810">
      <c r="B810" s="38"/>
      <c r="C810" s="38"/>
    </row>
    <row r="811">
      <c r="B811" s="38"/>
      <c r="C811" s="38"/>
    </row>
    <row r="812">
      <c r="B812" s="38"/>
      <c r="C812" s="38"/>
    </row>
    <row r="813">
      <c r="B813" s="38"/>
      <c r="C813" s="38"/>
    </row>
    <row r="814">
      <c r="B814" s="38"/>
      <c r="C814" s="38"/>
    </row>
    <row r="815">
      <c r="B815" s="38"/>
      <c r="C815" s="38"/>
    </row>
    <row r="816">
      <c r="B816" s="38"/>
      <c r="C816" s="38"/>
    </row>
    <row r="817">
      <c r="B817" s="38"/>
      <c r="C817" s="38"/>
    </row>
    <row r="818">
      <c r="B818" s="38"/>
      <c r="C818" s="38"/>
    </row>
    <row r="819">
      <c r="B819" s="38"/>
      <c r="C819" s="38"/>
    </row>
    <row r="820">
      <c r="B820" s="38"/>
      <c r="C820" s="38"/>
    </row>
    <row r="821">
      <c r="B821" s="38"/>
      <c r="C821" s="38"/>
    </row>
    <row r="822">
      <c r="B822" s="38"/>
      <c r="C822" s="38"/>
    </row>
    <row r="823">
      <c r="B823" s="38"/>
      <c r="C823" s="38"/>
    </row>
    <row r="824">
      <c r="B824" s="38"/>
      <c r="C824" s="38"/>
    </row>
    <row r="825">
      <c r="B825" s="38"/>
      <c r="C825" s="38"/>
    </row>
    <row r="826">
      <c r="B826" s="38"/>
      <c r="C826" s="38"/>
    </row>
    <row r="827">
      <c r="B827" s="38"/>
      <c r="C827" s="38"/>
    </row>
    <row r="828">
      <c r="B828" s="38"/>
      <c r="C828" s="38"/>
    </row>
    <row r="829">
      <c r="B829" s="38"/>
      <c r="C829" s="38"/>
    </row>
    <row r="830">
      <c r="B830" s="38"/>
      <c r="C830" s="38"/>
    </row>
    <row r="831">
      <c r="B831" s="38"/>
      <c r="C831" s="38"/>
    </row>
    <row r="832">
      <c r="B832" s="38"/>
      <c r="C832" s="38"/>
    </row>
    <row r="833">
      <c r="B833" s="38"/>
      <c r="C833" s="38"/>
    </row>
    <row r="834">
      <c r="B834" s="38"/>
      <c r="C834" s="38"/>
    </row>
    <row r="835">
      <c r="B835" s="38"/>
      <c r="C835" s="38"/>
    </row>
    <row r="836">
      <c r="B836" s="38"/>
      <c r="C836" s="38"/>
    </row>
    <row r="837">
      <c r="B837" s="38"/>
      <c r="C837" s="38"/>
    </row>
    <row r="838">
      <c r="B838" s="38"/>
      <c r="C838" s="38"/>
    </row>
    <row r="839">
      <c r="B839" s="38"/>
      <c r="C839" s="38"/>
    </row>
    <row r="840">
      <c r="B840" s="38"/>
      <c r="C840" s="38"/>
    </row>
    <row r="841">
      <c r="B841" s="38"/>
      <c r="C841" s="38"/>
    </row>
    <row r="842">
      <c r="B842" s="38"/>
      <c r="C842" s="38"/>
    </row>
    <row r="843">
      <c r="B843" s="38"/>
      <c r="C843" s="38"/>
    </row>
    <row r="844">
      <c r="B844" s="38"/>
      <c r="C844" s="38"/>
    </row>
    <row r="845">
      <c r="B845" s="38"/>
      <c r="C845" s="38"/>
    </row>
    <row r="846">
      <c r="B846" s="38"/>
      <c r="C846" s="38"/>
    </row>
    <row r="847">
      <c r="B847" s="38"/>
      <c r="C847" s="38"/>
    </row>
    <row r="848">
      <c r="B848" s="38"/>
      <c r="C848" s="38"/>
    </row>
    <row r="849">
      <c r="B849" s="38"/>
      <c r="C849" s="38"/>
    </row>
    <row r="850">
      <c r="B850" s="38"/>
      <c r="C850" s="38"/>
    </row>
    <row r="851">
      <c r="B851" s="38"/>
      <c r="C851" s="38"/>
    </row>
    <row r="852">
      <c r="B852" s="38"/>
      <c r="C852" s="38"/>
    </row>
    <row r="853">
      <c r="B853" s="38"/>
      <c r="C853" s="38"/>
    </row>
    <row r="854">
      <c r="B854" s="38"/>
      <c r="C854" s="38"/>
    </row>
    <row r="855">
      <c r="B855" s="38"/>
      <c r="C855" s="38"/>
    </row>
    <row r="856">
      <c r="B856" s="38"/>
      <c r="C856" s="38"/>
    </row>
    <row r="857">
      <c r="B857" s="38"/>
      <c r="C857" s="38"/>
    </row>
    <row r="858">
      <c r="B858" s="38"/>
      <c r="C858" s="38"/>
    </row>
    <row r="859">
      <c r="B859" s="38"/>
      <c r="C859" s="38"/>
    </row>
    <row r="860">
      <c r="B860" s="38"/>
      <c r="C860" s="38"/>
    </row>
    <row r="861">
      <c r="B861" s="38"/>
      <c r="C861" s="38"/>
    </row>
    <row r="862">
      <c r="B862" s="38"/>
      <c r="C862" s="38"/>
    </row>
    <row r="863">
      <c r="B863" s="38"/>
      <c r="C863" s="38"/>
    </row>
    <row r="864">
      <c r="B864" s="38"/>
      <c r="C864" s="38"/>
    </row>
    <row r="865">
      <c r="B865" s="38"/>
      <c r="C865" s="38"/>
    </row>
    <row r="866">
      <c r="B866" s="38"/>
      <c r="C866" s="38"/>
    </row>
    <row r="867">
      <c r="B867" s="38"/>
      <c r="C867" s="38"/>
    </row>
    <row r="868">
      <c r="B868" s="38"/>
      <c r="C868" s="38"/>
    </row>
    <row r="869">
      <c r="B869" s="38"/>
      <c r="C869" s="38"/>
    </row>
    <row r="870">
      <c r="B870" s="38"/>
      <c r="C870" s="38"/>
    </row>
    <row r="871">
      <c r="B871" s="38"/>
      <c r="C871" s="38"/>
    </row>
    <row r="872">
      <c r="B872" s="38"/>
      <c r="C872" s="38"/>
    </row>
    <row r="873">
      <c r="B873" s="38"/>
      <c r="C873" s="38"/>
    </row>
    <row r="874">
      <c r="B874" s="38"/>
      <c r="C874" s="38"/>
    </row>
    <row r="875">
      <c r="B875" s="38"/>
      <c r="C875" s="38"/>
    </row>
    <row r="876">
      <c r="B876" s="38"/>
      <c r="C876" s="38"/>
    </row>
    <row r="877">
      <c r="B877" s="38"/>
      <c r="C877" s="38"/>
    </row>
    <row r="878">
      <c r="B878" s="38"/>
      <c r="C878" s="38"/>
    </row>
    <row r="879">
      <c r="B879" s="38"/>
      <c r="C879" s="38"/>
    </row>
    <row r="880">
      <c r="B880" s="38"/>
      <c r="C880" s="38"/>
    </row>
    <row r="881">
      <c r="B881" s="38"/>
      <c r="C881" s="38"/>
    </row>
    <row r="882">
      <c r="B882" s="38"/>
      <c r="C882" s="38"/>
    </row>
    <row r="883">
      <c r="B883" s="38"/>
      <c r="C883" s="38"/>
    </row>
    <row r="884">
      <c r="B884" s="38"/>
      <c r="C884" s="38"/>
    </row>
    <row r="885">
      <c r="B885" s="38"/>
      <c r="C885" s="38"/>
    </row>
    <row r="886">
      <c r="B886" s="38"/>
      <c r="C886" s="38"/>
    </row>
    <row r="887">
      <c r="B887" s="38"/>
      <c r="C887" s="38"/>
    </row>
    <row r="888">
      <c r="B888" s="38"/>
      <c r="C888" s="38"/>
    </row>
    <row r="889">
      <c r="B889" s="38"/>
      <c r="C889" s="38"/>
    </row>
    <row r="890">
      <c r="B890" s="38"/>
      <c r="C890" s="38"/>
    </row>
    <row r="891">
      <c r="B891" s="38"/>
      <c r="C891" s="38"/>
    </row>
    <row r="892">
      <c r="B892" s="38"/>
      <c r="C892" s="38"/>
    </row>
    <row r="893">
      <c r="B893" s="38"/>
      <c r="C893" s="38"/>
    </row>
    <row r="894">
      <c r="B894" s="38"/>
      <c r="C894" s="38"/>
    </row>
    <row r="895">
      <c r="B895" s="38"/>
      <c r="C895" s="38"/>
    </row>
    <row r="896">
      <c r="B896" s="38"/>
      <c r="C896" s="38"/>
    </row>
    <row r="897">
      <c r="B897" s="38"/>
      <c r="C897" s="38"/>
    </row>
    <row r="898">
      <c r="B898" s="38"/>
      <c r="C898" s="38"/>
    </row>
    <row r="899">
      <c r="B899" s="38"/>
      <c r="C899" s="38"/>
    </row>
    <row r="900">
      <c r="B900" s="38"/>
      <c r="C900" s="38"/>
    </row>
    <row r="901">
      <c r="B901" s="38"/>
      <c r="C901" s="38"/>
    </row>
    <row r="902">
      <c r="B902" s="38"/>
      <c r="C902" s="38"/>
    </row>
    <row r="903">
      <c r="B903" s="38"/>
      <c r="C903" s="38"/>
    </row>
    <row r="904">
      <c r="B904" s="38"/>
      <c r="C904" s="38"/>
    </row>
    <row r="905">
      <c r="B905" s="38"/>
      <c r="C905" s="38"/>
    </row>
    <row r="906">
      <c r="B906" s="38"/>
      <c r="C906" s="38"/>
    </row>
    <row r="907">
      <c r="B907" s="38"/>
      <c r="C907" s="38"/>
    </row>
    <row r="908">
      <c r="B908" s="38"/>
      <c r="C908" s="38"/>
    </row>
    <row r="909">
      <c r="B909" s="38"/>
      <c r="C909" s="38"/>
    </row>
    <row r="910">
      <c r="B910" s="38"/>
      <c r="C910" s="38"/>
    </row>
    <row r="911">
      <c r="B911" s="38"/>
      <c r="C911" s="38"/>
    </row>
    <row r="912">
      <c r="B912" s="38"/>
      <c r="C912" s="38"/>
    </row>
    <row r="913">
      <c r="B913" s="38"/>
      <c r="C913" s="38"/>
    </row>
    <row r="914">
      <c r="B914" s="38"/>
      <c r="C914" s="38"/>
    </row>
    <row r="915">
      <c r="B915" s="38"/>
      <c r="C915" s="38"/>
    </row>
    <row r="916">
      <c r="B916" s="38"/>
      <c r="C916" s="38"/>
    </row>
    <row r="917">
      <c r="B917" s="38"/>
      <c r="C917" s="38"/>
    </row>
    <row r="918">
      <c r="B918" s="38"/>
      <c r="C918" s="38"/>
    </row>
    <row r="919">
      <c r="B919" s="38"/>
      <c r="C919" s="38"/>
    </row>
    <row r="920">
      <c r="B920" s="38"/>
      <c r="C920" s="38"/>
    </row>
    <row r="921">
      <c r="B921" s="38"/>
      <c r="C921" s="38"/>
    </row>
    <row r="922">
      <c r="B922" s="38"/>
      <c r="C922" s="38"/>
    </row>
    <row r="923">
      <c r="B923" s="38"/>
      <c r="C923" s="38"/>
    </row>
    <row r="924">
      <c r="B924" s="38"/>
      <c r="C924" s="38"/>
    </row>
    <row r="925">
      <c r="B925" s="38"/>
      <c r="C925" s="38"/>
    </row>
    <row r="926">
      <c r="B926" s="38"/>
      <c r="C926" s="38"/>
    </row>
    <row r="927">
      <c r="B927" s="38"/>
      <c r="C927" s="38"/>
    </row>
    <row r="928">
      <c r="B928" s="38"/>
      <c r="C928" s="38"/>
    </row>
    <row r="929">
      <c r="B929" s="38"/>
      <c r="C929" s="38"/>
    </row>
    <row r="930">
      <c r="B930" s="38"/>
      <c r="C930" s="38"/>
    </row>
    <row r="931">
      <c r="B931" s="38"/>
      <c r="C931" s="38"/>
    </row>
    <row r="932">
      <c r="B932" s="38"/>
      <c r="C932" s="38"/>
    </row>
    <row r="933">
      <c r="B933" s="38"/>
      <c r="C933" s="38"/>
    </row>
    <row r="934">
      <c r="B934" s="38"/>
      <c r="C934" s="38"/>
    </row>
    <row r="935">
      <c r="B935" s="38"/>
      <c r="C935" s="38"/>
    </row>
    <row r="936">
      <c r="B936" s="38"/>
      <c r="C936" s="38"/>
    </row>
    <row r="937">
      <c r="B937" s="38"/>
      <c r="C937" s="38"/>
    </row>
    <row r="938">
      <c r="B938" s="38"/>
      <c r="C938" s="38"/>
    </row>
    <row r="939">
      <c r="B939" s="38"/>
      <c r="C939" s="38"/>
    </row>
    <row r="940">
      <c r="B940" s="38"/>
      <c r="C940" s="38"/>
    </row>
    <row r="941">
      <c r="B941" s="38"/>
      <c r="C941" s="38"/>
    </row>
    <row r="942">
      <c r="B942" s="38"/>
      <c r="C942" s="38"/>
    </row>
    <row r="943">
      <c r="B943" s="38"/>
      <c r="C943" s="38"/>
    </row>
    <row r="944">
      <c r="B944" s="38"/>
      <c r="C944" s="38"/>
    </row>
    <row r="945">
      <c r="B945" s="38"/>
      <c r="C945" s="38"/>
    </row>
    <row r="946">
      <c r="B946" s="38"/>
      <c r="C946" s="38"/>
    </row>
    <row r="947">
      <c r="B947" s="38"/>
      <c r="C947" s="38"/>
    </row>
    <row r="948">
      <c r="B948" s="38"/>
      <c r="C948" s="38"/>
    </row>
    <row r="949">
      <c r="B949" s="38"/>
      <c r="C949" s="38"/>
    </row>
    <row r="950">
      <c r="B950" s="38"/>
      <c r="C950" s="38"/>
    </row>
    <row r="951">
      <c r="B951" s="38"/>
      <c r="C951" s="38"/>
    </row>
    <row r="952">
      <c r="B952" s="38"/>
      <c r="C952" s="38"/>
    </row>
    <row r="953">
      <c r="B953" s="38"/>
      <c r="C953" s="38"/>
    </row>
    <row r="954">
      <c r="B954" s="38"/>
      <c r="C954" s="38"/>
    </row>
    <row r="955">
      <c r="B955" s="38"/>
      <c r="C955" s="38"/>
    </row>
    <row r="956">
      <c r="B956" s="38"/>
      <c r="C956" s="38"/>
    </row>
    <row r="957">
      <c r="B957" s="38"/>
      <c r="C957" s="38"/>
    </row>
    <row r="958">
      <c r="B958" s="38"/>
      <c r="C958" s="38"/>
    </row>
    <row r="959">
      <c r="B959" s="38"/>
      <c r="C959" s="38"/>
    </row>
    <row r="960">
      <c r="B960" s="38"/>
      <c r="C960" s="38"/>
    </row>
    <row r="961">
      <c r="B961" s="38"/>
      <c r="C961" s="38"/>
    </row>
    <row r="962">
      <c r="B962" s="38"/>
      <c r="C962" s="38"/>
    </row>
    <row r="963">
      <c r="B963" s="38"/>
      <c r="C963" s="38"/>
    </row>
    <row r="964">
      <c r="B964" s="38"/>
      <c r="C964" s="38"/>
    </row>
    <row r="965">
      <c r="B965" s="38"/>
      <c r="C965" s="38"/>
    </row>
    <row r="966">
      <c r="B966" s="38"/>
      <c r="C966" s="38"/>
    </row>
    <row r="967">
      <c r="B967" s="38"/>
      <c r="C967" s="38"/>
    </row>
    <row r="968">
      <c r="B968" s="38"/>
      <c r="C968" s="38"/>
    </row>
    <row r="969">
      <c r="B969" s="38"/>
      <c r="C969" s="38"/>
    </row>
    <row r="970">
      <c r="B970" s="38"/>
      <c r="C970" s="38"/>
    </row>
    <row r="971">
      <c r="B971" s="38"/>
      <c r="C971" s="38"/>
    </row>
    <row r="972">
      <c r="B972" s="38"/>
      <c r="C972" s="38"/>
    </row>
    <row r="973">
      <c r="B973" s="38"/>
      <c r="C973" s="38"/>
    </row>
    <row r="974">
      <c r="B974" s="38"/>
      <c r="C974" s="38"/>
    </row>
    <row r="975">
      <c r="B975" s="38"/>
      <c r="C975" s="38"/>
    </row>
    <row r="976">
      <c r="B976" s="38"/>
      <c r="C976" s="38"/>
    </row>
    <row r="977">
      <c r="B977" s="38"/>
      <c r="C977" s="38"/>
    </row>
    <row r="978">
      <c r="B978" s="38"/>
      <c r="C978" s="38"/>
    </row>
    <row r="979">
      <c r="B979" s="38"/>
      <c r="C979" s="38"/>
    </row>
  </sheetData>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42"/>
      <c r="B1" s="43" t="s">
        <v>53</v>
      </c>
      <c r="C1" s="44" t="s">
        <v>600</v>
      </c>
      <c r="D1" s="45"/>
      <c r="E1" s="45"/>
      <c r="F1" s="46"/>
      <c r="G1" s="43" t="s">
        <v>54</v>
      </c>
      <c r="H1" s="47"/>
      <c r="I1" s="48"/>
      <c r="J1" s="48"/>
      <c r="K1" s="48"/>
      <c r="L1" s="48"/>
      <c r="M1" s="48"/>
      <c r="N1" s="49"/>
      <c r="O1" s="47"/>
      <c r="P1" s="48"/>
      <c r="Q1" s="48"/>
      <c r="R1" s="48"/>
      <c r="S1" s="49"/>
    </row>
    <row r="2">
      <c r="A2" s="50"/>
      <c r="B2" s="51" t="s">
        <v>55</v>
      </c>
      <c r="C2" s="121" t="s">
        <v>564</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601</v>
      </c>
    </row>
    <row r="8">
      <c r="N8" s="15" t="s">
        <v>455</v>
      </c>
    </row>
    <row r="10">
      <c r="A10" s="15" t="s">
        <v>31</v>
      </c>
      <c r="B10" s="15">
        <v>1.0</v>
      </c>
      <c r="C10" s="16">
        <v>0.7025575000006938</v>
      </c>
      <c r="D10" s="15" t="s">
        <v>113</v>
      </c>
      <c r="E10" s="72" t="s">
        <v>114</v>
      </c>
      <c r="F10" s="15" t="s">
        <v>93</v>
      </c>
      <c r="N10" s="15" t="s">
        <v>209</v>
      </c>
    </row>
    <row r="11">
      <c r="B11" s="15">
        <v>2.0</v>
      </c>
      <c r="C11" s="16">
        <v>0.7049845601868583</v>
      </c>
      <c r="D11" s="15" t="s">
        <v>602</v>
      </c>
      <c r="E11" s="72" t="s">
        <v>111</v>
      </c>
      <c r="F11" s="15" t="s">
        <v>93</v>
      </c>
      <c r="G11" s="72"/>
      <c r="N11" s="15" t="s">
        <v>209</v>
      </c>
      <c r="O11" s="15" t="s">
        <v>508</v>
      </c>
    </row>
    <row r="12">
      <c r="E12" s="16"/>
      <c r="G12" s="72"/>
    </row>
    <row r="13">
      <c r="C13" s="16">
        <v>0.744723159717978</v>
      </c>
      <c r="D13" s="101" t="s">
        <v>603</v>
      </c>
    </row>
    <row r="14">
      <c r="C14" s="16">
        <v>0.895178946761007</v>
      </c>
      <c r="D14" s="122" t="s">
        <v>604</v>
      </c>
    </row>
    <row r="16">
      <c r="A16" s="15" t="s">
        <v>35</v>
      </c>
      <c r="B16" s="15">
        <v>3.0</v>
      </c>
      <c r="C16" s="16">
        <v>0.0292097800920601</v>
      </c>
      <c r="D16" s="15" t="s">
        <v>113</v>
      </c>
      <c r="E16" s="72" t="s">
        <v>114</v>
      </c>
      <c r="F16" s="15" t="s">
        <v>93</v>
      </c>
      <c r="N16" s="15" t="s">
        <v>574</v>
      </c>
    </row>
    <row r="17">
      <c r="B17" s="15">
        <v>4.0</v>
      </c>
      <c r="C17" s="16">
        <v>0.03115446759329643</v>
      </c>
      <c r="D17" s="15" t="s">
        <v>116</v>
      </c>
      <c r="E17" s="72">
        <v>1800.0</v>
      </c>
      <c r="F17" s="15" t="s">
        <v>93</v>
      </c>
      <c r="H17" s="15">
        <v>1050.0</v>
      </c>
      <c r="I17" s="15" t="s">
        <v>118</v>
      </c>
      <c r="N17" s="15" t="s">
        <v>120</v>
      </c>
      <c r="O17" s="15" t="s">
        <v>508</v>
      </c>
    </row>
    <row r="19">
      <c r="C19" s="16">
        <v>0.11078328703297302</v>
      </c>
      <c r="D19" s="101" t="s">
        <v>605</v>
      </c>
    </row>
    <row r="21">
      <c r="B21" s="15">
        <v>5.0</v>
      </c>
      <c r="C21" s="16">
        <v>0.13495049768243916</v>
      </c>
      <c r="D21" s="15" t="s">
        <v>110</v>
      </c>
      <c r="E21" s="72" t="s">
        <v>111</v>
      </c>
      <c r="F21" s="15" t="s">
        <v>93</v>
      </c>
      <c r="N21" s="15" t="s">
        <v>574</v>
      </c>
      <c r="O21" s="15" t="s">
        <v>508</v>
      </c>
    </row>
    <row r="22">
      <c r="C22" s="16">
        <v>0.14359500000136904</v>
      </c>
      <c r="D22" s="101" t="s">
        <v>606</v>
      </c>
      <c r="E22" s="72"/>
      <c r="I22" s="72"/>
    </row>
    <row r="23">
      <c r="E23" s="72"/>
      <c r="I23" s="72"/>
    </row>
    <row r="24">
      <c r="C24" s="16">
        <v>0.1909382407393423</v>
      </c>
      <c r="D24" s="101" t="s">
        <v>607</v>
      </c>
      <c r="E24" s="72"/>
      <c r="I24" s="72"/>
    </row>
    <row r="25">
      <c r="E25" s="72"/>
      <c r="I25" s="72"/>
    </row>
    <row r="26">
      <c r="E26" s="72"/>
      <c r="I26" s="72"/>
    </row>
    <row r="27">
      <c r="E27" s="72"/>
      <c r="I27" s="89"/>
    </row>
    <row r="28">
      <c r="E28" s="72"/>
      <c r="I28" s="89"/>
    </row>
    <row r="29">
      <c r="E29" s="72"/>
      <c r="I29" s="72"/>
    </row>
    <row r="30">
      <c r="E30" s="72"/>
      <c r="I30" s="72"/>
    </row>
    <row r="31">
      <c r="E31" s="72"/>
      <c r="I31" s="72"/>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42"/>
      <c r="B1" s="43" t="s">
        <v>53</v>
      </c>
      <c r="C1" s="44" t="s">
        <v>608</v>
      </c>
      <c r="D1" s="45"/>
      <c r="E1" s="45"/>
      <c r="F1" s="46"/>
      <c r="G1" s="43" t="s">
        <v>54</v>
      </c>
      <c r="H1" s="47"/>
      <c r="I1" s="48"/>
      <c r="J1" s="48"/>
      <c r="K1" s="48"/>
      <c r="L1" s="48"/>
      <c r="M1" s="48"/>
      <c r="N1" s="49"/>
      <c r="O1" s="47"/>
      <c r="P1" s="48"/>
      <c r="Q1" s="48"/>
      <c r="R1" s="48"/>
      <c r="S1" s="49"/>
    </row>
    <row r="2">
      <c r="A2" s="50"/>
      <c r="B2" s="51" t="s">
        <v>55</v>
      </c>
      <c r="C2" s="121" t="s">
        <v>564</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609</v>
      </c>
    </row>
    <row r="8">
      <c r="N8" s="15" t="s">
        <v>610</v>
      </c>
    </row>
    <row r="10">
      <c r="A10" s="15" t="s">
        <v>31</v>
      </c>
      <c r="B10" s="15">
        <v>1.0</v>
      </c>
      <c r="C10" s="16">
        <v>0.6955126620377996</v>
      </c>
      <c r="D10" s="15" t="s">
        <v>113</v>
      </c>
      <c r="E10" s="72" t="s">
        <v>114</v>
      </c>
      <c r="F10" s="15" t="s">
        <v>93</v>
      </c>
      <c r="N10" s="15" t="s">
        <v>209</v>
      </c>
    </row>
    <row r="11">
      <c r="B11" s="15">
        <v>2.0</v>
      </c>
      <c r="C11" s="16">
        <v>0.6983051736096968</v>
      </c>
      <c r="D11" s="15" t="s">
        <v>602</v>
      </c>
      <c r="E11" s="72" t="s">
        <v>111</v>
      </c>
      <c r="F11" s="15" t="s">
        <v>93</v>
      </c>
      <c r="N11" s="15" t="s">
        <v>209</v>
      </c>
      <c r="O11" s="15" t="s">
        <v>508</v>
      </c>
    </row>
    <row r="13">
      <c r="B13" s="15">
        <v>3.0</v>
      </c>
      <c r="C13" s="16">
        <v>0.7610989351815078</v>
      </c>
      <c r="D13" s="15" t="s">
        <v>611</v>
      </c>
      <c r="E13" s="72">
        <v>300.0</v>
      </c>
      <c r="F13" s="15" t="s">
        <v>93</v>
      </c>
      <c r="H13" s="15">
        <v>1020.0</v>
      </c>
      <c r="I13" s="15" t="s">
        <v>118</v>
      </c>
      <c r="J13" s="15" t="s">
        <v>612</v>
      </c>
    </row>
    <row r="14">
      <c r="C14" s="16">
        <v>0.7705851736100158</v>
      </c>
      <c r="D14" s="101" t="s">
        <v>613</v>
      </c>
    </row>
    <row r="15">
      <c r="C15" s="16"/>
    </row>
    <row r="16">
      <c r="C16" s="16">
        <v>0.9088476273173001</v>
      </c>
      <c r="D16" s="101" t="s">
        <v>614</v>
      </c>
    </row>
    <row r="18">
      <c r="C18" s="16">
        <v>0.9708484143484384</v>
      </c>
      <c r="D18" s="101" t="s">
        <v>615</v>
      </c>
    </row>
    <row r="19">
      <c r="C19" s="16">
        <v>0.9815697106532753</v>
      </c>
      <c r="D19" s="101" t="s">
        <v>616</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42"/>
      <c r="B1" s="43" t="s">
        <v>53</v>
      </c>
      <c r="C1" s="44" t="s">
        <v>617</v>
      </c>
      <c r="D1" s="45"/>
      <c r="E1" s="45"/>
      <c r="F1" s="46"/>
      <c r="G1" s="43" t="s">
        <v>54</v>
      </c>
      <c r="H1" s="47"/>
      <c r="I1" s="48"/>
      <c r="J1" s="48"/>
      <c r="K1" s="48"/>
      <c r="L1" s="48"/>
      <c r="M1" s="48"/>
      <c r="N1" s="49"/>
      <c r="O1" s="47"/>
      <c r="P1" s="48"/>
      <c r="Q1" s="48"/>
      <c r="R1" s="48"/>
      <c r="S1" s="49"/>
    </row>
    <row r="2">
      <c r="A2" s="50"/>
      <c r="B2" s="51" t="s">
        <v>55</v>
      </c>
      <c r="C2" s="121" t="s">
        <v>564</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618</v>
      </c>
    </row>
    <row r="8">
      <c r="N8" s="15" t="s">
        <v>81</v>
      </c>
    </row>
    <row r="10">
      <c r="A10" s="15" t="s">
        <v>31</v>
      </c>
    </row>
    <row r="11">
      <c r="C11" s="16">
        <v>0.7473311226858641</v>
      </c>
      <c r="D11" s="101" t="s">
        <v>619</v>
      </c>
    </row>
    <row r="12">
      <c r="C12" s="16">
        <v>0.781927835647366</v>
      </c>
      <c r="D12" s="101" t="s">
        <v>620</v>
      </c>
    </row>
    <row r="14">
      <c r="B14" s="15">
        <v>1.0</v>
      </c>
      <c r="C14" s="16">
        <v>0.8422674189787358</v>
      </c>
      <c r="D14" s="15" t="s">
        <v>113</v>
      </c>
      <c r="E14" s="72" t="s">
        <v>114</v>
      </c>
      <c r="F14" s="15" t="s">
        <v>93</v>
      </c>
    </row>
    <row r="15">
      <c r="B15" s="15">
        <v>2.0</v>
      </c>
      <c r="C15" s="16">
        <v>0.843900462962963</v>
      </c>
      <c r="D15" s="15" t="s">
        <v>110</v>
      </c>
      <c r="E15" s="72" t="s">
        <v>111</v>
      </c>
      <c r="F15" s="15" t="s">
        <v>93</v>
      </c>
      <c r="N15" s="15" t="s">
        <v>127</v>
      </c>
    </row>
    <row r="17">
      <c r="C17" s="16">
        <v>0.8582619444496231</v>
      </c>
      <c r="D17" s="101" t="s">
        <v>621</v>
      </c>
    </row>
    <row r="18">
      <c r="C18" s="16">
        <v>0.9220186111124349</v>
      </c>
      <c r="D18" s="101" t="s">
        <v>622</v>
      </c>
    </row>
    <row r="20">
      <c r="A20" s="15" t="s">
        <v>35</v>
      </c>
    </row>
    <row r="21">
      <c r="B21" s="15">
        <v>3.0</v>
      </c>
      <c r="C21" s="16">
        <v>0.009441192130907439</v>
      </c>
      <c r="D21" s="15" t="s">
        <v>113</v>
      </c>
      <c r="E21" s="72" t="s">
        <v>114</v>
      </c>
      <c r="F21" s="15" t="s">
        <v>93</v>
      </c>
      <c r="N21" s="15" t="s">
        <v>623</v>
      </c>
    </row>
    <row r="22">
      <c r="B22" s="15">
        <v>4.0</v>
      </c>
      <c r="C22" s="16">
        <v>0.016313692132825963</v>
      </c>
      <c r="D22" s="15" t="s">
        <v>113</v>
      </c>
      <c r="E22" s="72" t="s">
        <v>114</v>
      </c>
      <c r="F22" s="15" t="s">
        <v>93</v>
      </c>
      <c r="N22" s="15" t="s">
        <v>624</v>
      </c>
    </row>
    <row r="23">
      <c r="B23" s="15">
        <v>5.0</v>
      </c>
      <c r="C23" s="16">
        <v>0.02386287036642898</v>
      </c>
      <c r="D23" s="15" t="s">
        <v>110</v>
      </c>
      <c r="E23" s="72" t="s">
        <v>111</v>
      </c>
      <c r="F23" s="15" t="s">
        <v>93</v>
      </c>
      <c r="N23" s="15" t="s">
        <v>127</v>
      </c>
    </row>
    <row r="25">
      <c r="C25" s="16">
        <v>0.03306173611053964</v>
      </c>
      <c r="D25" s="101" t="s">
        <v>165</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sheetData>
    <row r="1">
      <c r="A1" s="42"/>
      <c r="B1" s="43" t="s">
        <v>53</v>
      </c>
      <c r="C1" s="44" t="s">
        <v>625</v>
      </c>
      <c r="D1" s="45"/>
      <c r="E1" s="45"/>
      <c r="F1" s="46"/>
      <c r="G1" s="43" t="s">
        <v>54</v>
      </c>
      <c r="H1" s="85" t="s">
        <v>626</v>
      </c>
      <c r="I1" s="48"/>
      <c r="J1" s="48"/>
      <c r="K1" s="48"/>
      <c r="L1" s="48"/>
      <c r="M1" s="48"/>
      <c r="N1" s="49"/>
      <c r="O1" s="47"/>
      <c r="P1" s="48"/>
      <c r="Q1" s="48"/>
      <c r="R1" s="48"/>
      <c r="S1" s="49"/>
    </row>
    <row r="2">
      <c r="A2" s="50"/>
      <c r="B2" s="51" t="s">
        <v>55</v>
      </c>
      <c r="C2" s="121" t="s">
        <v>564</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627</v>
      </c>
    </row>
    <row r="8">
      <c r="N8" s="15" t="s">
        <v>455</v>
      </c>
    </row>
    <row r="10">
      <c r="A10" s="15" t="s">
        <v>37</v>
      </c>
    </row>
    <row r="12">
      <c r="B12" s="15">
        <v>1.0</v>
      </c>
      <c r="C12" s="16">
        <v>0.6981055439828197</v>
      </c>
      <c r="D12" s="15" t="s">
        <v>113</v>
      </c>
      <c r="E12" s="72" t="s">
        <v>114</v>
      </c>
      <c r="F12" s="15" t="s">
        <v>93</v>
      </c>
      <c r="N12" s="15" t="s">
        <v>209</v>
      </c>
    </row>
    <row r="13">
      <c r="B13" s="15">
        <v>2.0</v>
      </c>
      <c r="C13" s="16">
        <v>0.7004873263940681</v>
      </c>
      <c r="D13" s="15" t="s">
        <v>110</v>
      </c>
      <c r="E13" s="72" t="s">
        <v>111</v>
      </c>
      <c r="F13" s="15" t="s">
        <v>93</v>
      </c>
      <c r="N13" s="15" t="s">
        <v>209</v>
      </c>
      <c r="O13" s="15" t="s">
        <v>127</v>
      </c>
    </row>
    <row r="15">
      <c r="B15" s="15">
        <v>3.0</v>
      </c>
      <c r="C15" s="16">
        <v>0.7178244097231072</v>
      </c>
      <c r="D15" s="79" t="s">
        <v>92</v>
      </c>
      <c r="E15" s="79" t="s">
        <v>90</v>
      </c>
      <c r="F15" s="15" t="s">
        <v>93</v>
      </c>
      <c r="N15" s="15" t="s">
        <v>628</v>
      </c>
    </row>
    <row r="16">
      <c r="B16" s="15">
        <v>4.0</v>
      </c>
      <c r="C16" s="16">
        <v>0.7194340740752523</v>
      </c>
      <c r="D16" s="79" t="s">
        <v>92</v>
      </c>
      <c r="E16" s="79" t="s">
        <v>418</v>
      </c>
      <c r="F16" s="15" t="s">
        <v>93</v>
      </c>
      <c r="L16" s="15" t="s">
        <v>95</v>
      </c>
      <c r="N16" s="79" t="s">
        <v>629</v>
      </c>
    </row>
    <row r="17">
      <c r="B17" s="15">
        <v>5.0</v>
      </c>
      <c r="C17" s="16">
        <v>0.7212096759249107</v>
      </c>
      <c r="D17" s="79" t="s">
        <v>92</v>
      </c>
      <c r="E17" s="79" t="s">
        <v>630</v>
      </c>
      <c r="F17" s="15" t="s">
        <v>93</v>
      </c>
      <c r="L17" s="15" t="s">
        <v>95</v>
      </c>
      <c r="N17" s="79" t="s">
        <v>631</v>
      </c>
    </row>
    <row r="18">
      <c r="B18" s="15">
        <v>6.0</v>
      </c>
      <c r="C18" s="16">
        <v>0.7231860879619489</v>
      </c>
      <c r="D18" s="79" t="s">
        <v>92</v>
      </c>
      <c r="E18" s="79" t="s">
        <v>632</v>
      </c>
      <c r="F18" s="15" t="s">
        <v>93</v>
      </c>
      <c r="G18" s="15"/>
      <c r="L18" s="15" t="s">
        <v>95</v>
      </c>
      <c r="N18" s="79" t="s">
        <v>633</v>
      </c>
    </row>
    <row r="19">
      <c r="N19" s="101" t="s">
        <v>634</v>
      </c>
    </row>
    <row r="20">
      <c r="B20" s="15">
        <v>7.0</v>
      </c>
      <c r="C20" s="16">
        <v>0.7628174189812853</v>
      </c>
      <c r="D20" s="15" t="s">
        <v>115</v>
      </c>
      <c r="E20" s="72">
        <v>600.0</v>
      </c>
      <c r="F20" s="15" t="s">
        <v>93</v>
      </c>
      <c r="G20" s="15" t="s">
        <v>635</v>
      </c>
      <c r="H20" s="15">
        <v>1030.0</v>
      </c>
      <c r="I20" s="72" t="s">
        <v>118</v>
      </c>
      <c r="J20" s="15">
        <v>3.0</v>
      </c>
    </row>
    <row r="21">
      <c r="B21" s="15">
        <v>8.0</v>
      </c>
      <c r="C21" s="16">
        <v>0.7787565277831163</v>
      </c>
      <c r="D21" s="15" t="s">
        <v>116</v>
      </c>
      <c r="E21" s="72">
        <v>1800.0</v>
      </c>
      <c r="F21" s="15" t="s">
        <v>93</v>
      </c>
      <c r="G21" s="15" t="s">
        <v>636</v>
      </c>
      <c r="H21" s="15">
        <v>1025.0</v>
      </c>
      <c r="I21" s="72" t="s">
        <v>118</v>
      </c>
      <c r="J21" s="15">
        <v>2.8</v>
      </c>
      <c r="N21" s="15" t="s">
        <v>637</v>
      </c>
    </row>
    <row r="22">
      <c r="B22" s="15">
        <v>9.0</v>
      </c>
      <c r="C22" s="88">
        <v>0.8007638888888889</v>
      </c>
      <c r="D22" s="15" t="s">
        <v>116</v>
      </c>
      <c r="E22" s="72">
        <v>1800.0</v>
      </c>
      <c r="F22" s="15" t="s">
        <v>93</v>
      </c>
      <c r="G22" s="15" t="s">
        <v>638</v>
      </c>
      <c r="H22" s="15">
        <v>1030.0</v>
      </c>
      <c r="I22" s="72" t="s">
        <v>118</v>
      </c>
      <c r="J22" s="15">
        <v>2.5</v>
      </c>
      <c r="N22" s="15" t="s">
        <v>122</v>
      </c>
    </row>
    <row r="23">
      <c r="B23" s="15">
        <v>10.0</v>
      </c>
      <c r="C23" s="16">
        <v>0.8420403472264297</v>
      </c>
      <c r="D23" s="15" t="s">
        <v>116</v>
      </c>
      <c r="E23" s="72">
        <v>1800.0</v>
      </c>
      <c r="F23" s="15" t="s">
        <v>93</v>
      </c>
      <c r="G23" s="15" t="s">
        <v>639</v>
      </c>
      <c r="H23" s="15">
        <v>1030.0</v>
      </c>
      <c r="I23" s="72" t="s">
        <v>118</v>
      </c>
      <c r="J23" s="15">
        <v>2.2</v>
      </c>
      <c r="N23" s="15" t="s">
        <v>124</v>
      </c>
      <c r="O23" s="15" t="s">
        <v>640</v>
      </c>
    </row>
    <row r="25">
      <c r="C25" s="16">
        <v>0.8696935416664928</v>
      </c>
      <c r="D25" s="101" t="s">
        <v>641</v>
      </c>
      <c r="E25" s="72"/>
      <c r="I25" s="72"/>
    </row>
    <row r="27">
      <c r="B27" s="15">
        <v>11.0</v>
      </c>
      <c r="C27" s="16">
        <v>0.8699830092591583</v>
      </c>
      <c r="D27" s="15" t="s">
        <v>113</v>
      </c>
      <c r="E27" s="72" t="s">
        <v>114</v>
      </c>
      <c r="F27" s="15" t="s">
        <v>93</v>
      </c>
      <c r="I27" s="89"/>
      <c r="N27" s="15" t="s">
        <v>224</v>
      </c>
    </row>
    <row r="28">
      <c r="B28" s="15">
        <v>12.0</v>
      </c>
      <c r="C28" s="16">
        <v>0.8727353472204413</v>
      </c>
      <c r="D28" s="15" t="s">
        <v>113</v>
      </c>
      <c r="E28" s="72" t="s">
        <v>642</v>
      </c>
      <c r="F28" s="15" t="s">
        <v>93</v>
      </c>
      <c r="N28" s="15" t="s">
        <v>224</v>
      </c>
      <c r="O28" s="15" t="s">
        <v>643</v>
      </c>
    </row>
    <row r="29">
      <c r="B29" s="15">
        <v>13.0</v>
      </c>
      <c r="C29" s="16">
        <v>0.8754291550940252</v>
      </c>
      <c r="D29" s="15" t="s">
        <v>113</v>
      </c>
      <c r="E29" s="72" t="s">
        <v>644</v>
      </c>
      <c r="F29" s="15" t="s">
        <v>93</v>
      </c>
      <c r="N29" s="15" t="s">
        <v>224</v>
      </c>
      <c r="O29" s="15" t="s">
        <v>645</v>
      </c>
    </row>
    <row r="30">
      <c r="B30" s="15">
        <v>14.0</v>
      </c>
      <c r="C30" s="16">
        <v>0.8787604629615089</v>
      </c>
      <c r="D30" s="15" t="s">
        <v>110</v>
      </c>
      <c r="E30" s="72" t="s">
        <v>111</v>
      </c>
      <c r="F30" s="15" t="s">
        <v>93</v>
      </c>
      <c r="N30" s="15" t="s">
        <v>224</v>
      </c>
    </row>
    <row r="31">
      <c r="C31" s="16"/>
      <c r="D31" s="101"/>
    </row>
    <row r="32">
      <c r="C32" s="16">
        <v>0.9680144791636849</v>
      </c>
      <c r="D32" s="101" t="s">
        <v>646</v>
      </c>
    </row>
    <row r="33">
      <c r="F33" s="72"/>
      <c r="J33" s="89"/>
    </row>
    <row r="34">
      <c r="A34" s="15" t="s">
        <v>35</v>
      </c>
    </row>
    <row r="35">
      <c r="B35" s="15">
        <v>15.0</v>
      </c>
      <c r="C35" s="16">
        <v>0.02693563657521736</v>
      </c>
      <c r="D35" s="15" t="s">
        <v>113</v>
      </c>
      <c r="E35" s="72" t="s">
        <v>114</v>
      </c>
      <c r="F35" s="72" t="s">
        <v>93</v>
      </c>
      <c r="J35" s="72"/>
      <c r="N35" s="15" t="s">
        <v>209</v>
      </c>
    </row>
    <row r="36">
      <c r="B36" s="15">
        <v>16.0</v>
      </c>
      <c r="C36" s="16">
        <v>0.029916701387264766</v>
      </c>
      <c r="D36" s="15" t="s">
        <v>110</v>
      </c>
      <c r="E36" s="72" t="s">
        <v>111</v>
      </c>
      <c r="F36" s="72" t="s">
        <v>93</v>
      </c>
      <c r="J36" s="72"/>
      <c r="N36" s="15" t="s">
        <v>127</v>
      </c>
    </row>
    <row r="37">
      <c r="F37" s="72"/>
      <c r="J37" s="72"/>
      <c r="N37" s="101" t="s">
        <v>647</v>
      </c>
    </row>
    <row r="38">
      <c r="B38" s="15">
        <v>17.0</v>
      </c>
      <c r="C38" s="16">
        <v>0.03430520833353512</v>
      </c>
      <c r="D38" s="15" t="s">
        <v>116</v>
      </c>
      <c r="E38" s="15" t="s">
        <v>237</v>
      </c>
      <c r="F38" s="15" t="s">
        <v>93</v>
      </c>
      <c r="N38" s="15" t="s">
        <v>648</v>
      </c>
      <c r="Q38" s="15" t="s">
        <v>649</v>
      </c>
    </row>
    <row r="39">
      <c r="B39" s="15">
        <v>18.0</v>
      </c>
      <c r="C39" s="16">
        <v>0.039278032403672114</v>
      </c>
      <c r="D39" s="15" t="s">
        <v>116</v>
      </c>
      <c r="E39" s="15" t="s">
        <v>243</v>
      </c>
      <c r="F39" s="15" t="s">
        <v>93</v>
      </c>
      <c r="K39" s="15" t="s">
        <v>253</v>
      </c>
      <c r="N39" s="15" t="s">
        <v>650</v>
      </c>
    </row>
    <row r="40">
      <c r="B40" s="15">
        <v>19.0</v>
      </c>
      <c r="C40" s="16">
        <v>0.0433912037037037</v>
      </c>
      <c r="D40" s="15" t="s">
        <v>116</v>
      </c>
      <c r="E40" s="15" t="s">
        <v>243</v>
      </c>
      <c r="F40" s="15" t="s">
        <v>93</v>
      </c>
      <c r="K40" s="15" t="s">
        <v>651</v>
      </c>
      <c r="L40" s="15" t="s">
        <v>137</v>
      </c>
      <c r="N40" s="15" t="s">
        <v>650</v>
      </c>
    </row>
    <row r="41">
      <c r="B41" s="15">
        <v>20.0</v>
      </c>
      <c r="C41" s="16">
        <v>0.04790797454188578</v>
      </c>
      <c r="D41" s="15" t="s">
        <v>116</v>
      </c>
      <c r="E41" s="15" t="s">
        <v>652</v>
      </c>
      <c r="F41" s="15" t="s">
        <v>93</v>
      </c>
      <c r="K41" s="15" t="s">
        <v>653</v>
      </c>
      <c r="N41" s="15" t="s">
        <v>650</v>
      </c>
    </row>
    <row r="42">
      <c r="B42" s="15">
        <v>21.0</v>
      </c>
      <c r="C42" s="16">
        <v>0.05308037037320901</v>
      </c>
      <c r="D42" s="15" t="s">
        <v>116</v>
      </c>
      <c r="E42" s="15" t="s">
        <v>237</v>
      </c>
      <c r="F42" s="15" t="s">
        <v>93</v>
      </c>
      <c r="N42" s="15" t="s">
        <v>654</v>
      </c>
      <c r="Q42" s="15" t="s">
        <v>655</v>
      </c>
    </row>
    <row r="43">
      <c r="B43" s="15">
        <v>22.0</v>
      </c>
      <c r="C43" s="16">
        <v>0.05588591434934642</v>
      </c>
      <c r="D43" s="15" t="s">
        <v>116</v>
      </c>
      <c r="E43" s="15" t="s">
        <v>656</v>
      </c>
      <c r="F43" s="15" t="s">
        <v>93</v>
      </c>
      <c r="N43" s="15" t="s">
        <v>657</v>
      </c>
    </row>
    <row r="44">
      <c r="B44" s="15">
        <v>23.0</v>
      </c>
      <c r="C44" s="16">
        <v>0.059612858793116175</v>
      </c>
      <c r="D44" s="15" t="s">
        <v>116</v>
      </c>
      <c r="E44" s="15" t="s">
        <v>656</v>
      </c>
      <c r="F44" s="15" t="s">
        <v>93</v>
      </c>
      <c r="K44" s="15" t="s">
        <v>294</v>
      </c>
      <c r="N44" s="15" t="s">
        <v>657</v>
      </c>
    </row>
    <row r="45">
      <c r="B45" s="15">
        <v>24.0</v>
      </c>
      <c r="C45" s="16">
        <v>0.06324149305874016</v>
      </c>
      <c r="D45" s="15" t="s">
        <v>116</v>
      </c>
      <c r="E45" s="15" t="s">
        <v>656</v>
      </c>
      <c r="F45" s="15" t="s">
        <v>93</v>
      </c>
      <c r="K45" s="15" t="s">
        <v>472</v>
      </c>
      <c r="L45" s="15" t="s">
        <v>473</v>
      </c>
      <c r="N45" s="15" t="s">
        <v>657</v>
      </c>
    </row>
    <row r="47">
      <c r="E47" s="72"/>
      <c r="I47" s="72"/>
      <c r="J47" s="89"/>
      <c r="N47" s="15" t="s">
        <v>658</v>
      </c>
    </row>
    <row r="48">
      <c r="B48" s="15">
        <v>25.0</v>
      </c>
      <c r="C48" s="16">
        <v>0.06829693286999827</v>
      </c>
      <c r="D48" s="15" t="s">
        <v>116</v>
      </c>
      <c r="E48" s="72">
        <v>1800.0</v>
      </c>
      <c r="F48" s="15" t="s">
        <v>93</v>
      </c>
      <c r="G48" s="15" t="s">
        <v>231</v>
      </c>
      <c r="H48" s="15">
        <v>1010.0</v>
      </c>
      <c r="I48" s="72" t="s">
        <v>118</v>
      </c>
      <c r="J48" s="72" t="s">
        <v>659</v>
      </c>
      <c r="N48" s="15" t="s">
        <v>660</v>
      </c>
      <c r="O48" s="15"/>
    </row>
    <row r="49">
      <c r="B49" s="15">
        <v>26.0</v>
      </c>
      <c r="C49" s="16">
        <v>0.09082175925925925</v>
      </c>
      <c r="D49" s="15" t="s">
        <v>116</v>
      </c>
      <c r="E49" s="72">
        <v>1800.0</v>
      </c>
      <c r="F49" s="15" t="s">
        <v>93</v>
      </c>
      <c r="G49" s="15" t="s">
        <v>661</v>
      </c>
      <c r="H49" s="15">
        <v>1010.0</v>
      </c>
      <c r="I49" s="72" t="s">
        <v>118</v>
      </c>
      <c r="J49" s="72" t="s">
        <v>659</v>
      </c>
      <c r="N49" s="15" t="s">
        <v>122</v>
      </c>
    </row>
    <row r="50">
      <c r="C50" s="16"/>
      <c r="D50" s="93" t="s">
        <v>116</v>
      </c>
      <c r="E50" s="95">
        <v>1800.0</v>
      </c>
      <c r="F50" s="93" t="s">
        <v>93</v>
      </c>
      <c r="G50" s="96"/>
      <c r="H50" s="93">
        <v>1010.0</v>
      </c>
      <c r="I50" s="95" t="s">
        <v>118</v>
      </c>
      <c r="J50" s="89"/>
      <c r="N50" s="15" t="s">
        <v>662</v>
      </c>
    </row>
    <row r="51">
      <c r="B51" s="15">
        <v>27.0</v>
      </c>
      <c r="C51" s="16">
        <v>0.11484474537428468</v>
      </c>
      <c r="D51" s="15" t="s">
        <v>113</v>
      </c>
      <c r="E51" s="72" t="s">
        <v>114</v>
      </c>
      <c r="F51" s="15" t="s">
        <v>93</v>
      </c>
      <c r="I51" s="89"/>
      <c r="J51" s="89"/>
      <c r="N51" s="15" t="s">
        <v>224</v>
      </c>
    </row>
    <row r="52">
      <c r="B52" s="15">
        <v>28.0</v>
      </c>
      <c r="C52" s="16">
        <v>0.11712962962962963</v>
      </c>
      <c r="D52" s="15" t="s">
        <v>110</v>
      </c>
      <c r="E52" s="72" t="s">
        <v>111</v>
      </c>
      <c r="F52" s="15" t="s">
        <v>93</v>
      </c>
      <c r="I52" s="89"/>
      <c r="J52" s="89"/>
      <c r="N52" s="15" t="s">
        <v>127</v>
      </c>
    </row>
    <row r="53">
      <c r="B53" s="15">
        <v>29.0</v>
      </c>
      <c r="C53" s="16">
        <v>0.12264519675954944</v>
      </c>
      <c r="D53" s="15" t="s">
        <v>116</v>
      </c>
      <c r="E53" s="72">
        <v>1800.0</v>
      </c>
      <c r="F53" s="15" t="s">
        <v>93</v>
      </c>
      <c r="G53" s="15" t="s">
        <v>663</v>
      </c>
      <c r="H53" s="15">
        <v>1010.0</v>
      </c>
      <c r="I53" s="72" t="s">
        <v>118</v>
      </c>
      <c r="J53" s="72" t="s">
        <v>659</v>
      </c>
      <c r="N53" s="15" t="s">
        <v>124</v>
      </c>
    </row>
    <row r="54">
      <c r="B54" s="15">
        <v>30.0</v>
      </c>
      <c r="C54" s="16">
        <v>0.1461279513896443</v>
      </c>
      <c r="D54" s="15" t="s">
        <v>116</v>
      </c>
      <c r="E54" s="72">
        <v>1800.0</v>
      </c>
      <c r="F54" s="15" t="s">
        <v>93</v>
      </c>
      <c r="G54" s="15" t="s">
        <v>664</v>
      </c>
      <c r="H54" s="15">
        <v>1010.0</v>
      </c>
      <c r="I54" s="72" t="s">
        <v>118</v>
      </c>
      <c r="J54" s="72" t="s">
        <v>659</v>
      </c>
      <c r="N54" s="15" t="s">
        <v>126</v>
      </c>
    </row>
    <row r="55">
      <c r="B55" s="15">
        <v>31.0</v>
      </c>
      <c r="C55" s="16">
        <v>0.16721749999851454</v>
      </c>
      <c r="D55" s="15" t="s">
        <v>116</v>
      </c>
      <c r="E55" s="72">
        <v>1800.0</v>
      </c>
      <c r="F55" s="15" t="s">
        <v>93</v>
      </c>
      <c r="G55" s="15" t="s">
        <v>665</v>
      </c>
      <c r="H55" s="15">
        <v>1010.0</v>
      </c>
      <c r="I55" s="72" t="s">
        <v>118</v>
      </c>
      <c r="J55" s="72" t="s">
        <v>666</v>
      </c>
      <c r="N55" s="15" t="s">
        <v>139</v>
      </c>
    </row>
    <row r="56">
      <c r="B56" s="15">
        <v>32.0</v>
      </c>
      <c r="C56" s="16">
        <v>0.1893402777777778</v>
      </c>
      <c r="D56" s="15" t="s">
        <v>116</v>
      </c>
      <c r="E56" s="72">
        <v>1800.0</v>
      </c>
      <c r="F56" s="15" t="s">
        <v>93</v>
      </c>
      <c r="G56" s="15" t="s">
        <v>667</v>
      </c>
      <c r="H56" s="15">
        <v>1010.0</v>
      </c>
      <c r="I56" s="72" t="s">
        <v>118</v>
      </c>
      <c r="J56" s="72" t="s">
        <v>668</v>
      </c>
      <c r="N56" s="15" t="s">
        <v>140</v>
      </c>
    </row>
    <row r="57">
      <c r="B57" s="15">
        <v>33.0</v>
      </c>
      <c r="C57" s="16">
        <v>0.21338915509113576</v>
      </c>
      <c r="D57" s="15" t="s">
        <v>116</v>
      </c>
      <c r="E57" s="72">
        <v>1800.0</v>
      </c>
      <c r="F57" s="15" t="s">
        <v>93</v>
      </c>
      <c r="G57" s="15" t="s">
        <v>123</v>
      </c>
      <c r="H57" s="15">
        <v>1010.0</v>
      </c>
      <c r="I57" s="72" t="s">
        <v>118</v>
      </c>
      <c r="J57" s="72" t="s">
        <v>666</v>
      </c>
      <c r="N57" s="15" t="s">
        <v>141</v>
      </c>
    </row>
    <row r="58">
      <c r="B58" s="15">
        <v>34.0</v>
      </c>
      <c r="C58" s="16">
        <v>0.2345564583374653</v>
      </c>
      <c r="D58" s="15" t="s">
        <v>113</v>
      </c>
      <c r="E58" s="72" t="s">
        <v>114</v>
      </c>
      <c r="F58" s="15" t="s">
        <v>93</v>
      </c>
      <c r="N58" s="15" t="s">
        <v>224</v>
      </c>
    </row>
    <row r="59">
      <c r="B59" s="15">
        <v>35.0</v>
      </c>
      <c r="C59" s="16">
        <v>0.2370486111111111</v>
      </c>
      <c r="D59" s="15" t="s">
        <v>110</v>
      </c>
      <c r="E59" s="72" t="s">
        <v>111</v>
      </c>
      <c r="F59" s="15" t="s">
        <v>93</v>
      </c>
      <c r="N59" s="15" t="s">
        <v>127</v>
      </c>
    </row>
    <row r="61">
      <c r="B61" s="15">
        <v>36.0</v>
      </c>
      <c r="C61" s="16">
        <v>0.27851751157140825</v>
      </c>
      <c r="D61" s="2" t="s">
        <v>92</v>
      </c>
      <c r="E61" s="72" t="s">
        <v>102</v>
      </c>
      <c r="F61" s="15" t="s">
        <v>93</v>
      </c>
      <c r="L61" s="15" t="s">
        <v>95</v>
      </c>
      <c r="N61" s="79" t="s">
        <v>669</v>
      </c>
    </row>
    <row r="62">
      <c r="B62" s="15">
        <v>37.0</v>
      </c>
      <c r="C62" s="16">
        <v>0.2818171296296296</v>
      </c>
      <c r="D62" s="2" t="s">
        <v>92</v>
      </c>
      <c r="E62" s="72" t="s">
        <v>670</v>
      </c>
      <c r="F62" s="15" t="s">
        <v>93</v>
      </c>
      <c r="L62" s="15" t="s">
        <v>95</v>
      </c>
      <c r="N62" s="79" t="s">
        <v>671</v>
      </c>
    </row>
    <row r="63">
      <c r="B63" s="15">
        <v>38.0</v>
      </c>
      <c r="C63" s="16">
        <v>0.2842351967556169</v>
      </c>
      <c r="D63" s="2" t="s">
        <v>92</v>
      </c>
      <c r="E63" s="72" t="s">
        <v>672</v>
      </c>
      <c r="F63" s="15" t="s">
        <v>93</v>
      </c>
      <c r="L63" s="15" t="s">
        <v>95</v>
      </c>
      <c r="N63" s="79" t="s">
        <v>673</v>
      </c>
    </row>
    <row r="64">
      <c r="B64" s="15">
        <v>39.0</v>
      </c>
      <c r="C64" s="16">
        <v>0.28608101852296386</v>
      </c>
      <c r="D64" s="2" t="s">
        <v>92</v>
      </c>
      <c r="E64" s="72" t="s">
        <v>674</v>
      </c>
      <c r="F64" s="15" t="s">
        <v>93</v>
      </c>
      <c r="L64" s="15" t="s">
        <v>95</v>
      </c>
      <c r="N64" s="79" t="s">
        <v>675</v>
      </c>
    </row>
    <row r="65">
      <c r="B65" s="15">
        <v>40.0</v>
      </c>
      <c r="C65" s="16">
        <v>0.2878492939780699</v>
      </c>
      <c r="D65" s="2" t="s">
        <v>92</v>
      </c>
      <c r="E65" s="72" t="s">
        <v>676</v>
      </c>
      <c r="F65" s="15" t="s">
        <v>93</v>
      </c>
      <c r="L65" s="15" t="s">
        <v>95</v>
      </c>
      <c r="N65" s="79" t="s">
        <v>677</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53</v>
      </c>
      <c r="C1" s="44"/>
      <c r="D1" s="45"/>
      <c r="E1" s="45"/>
      <c r="F1" s="46"/>
      <c r="G1" s="43" t="s">
        <v>54</v>
      </c>
      <c r="H1" s="47"/>
      <c r="I1" s="48"/>
      <c r="J1" s="48"/>
      <c r="K1" s="48"/>
      <c r="L1" s="48"/>
      <c r="M1" s="48"/>
      <c r="N1" s="49"/>
      <c r="O1" s="47"/>
      <c r="P1" s="48"/>
      <c r="Q1" s="48"/>
      <c r="R1" s="48"/>
      <c r="S1" s="49"/>
    </row>
    <row r="2">
      <c r="A2" s="50"/>
      <c r="B2" s="51" t="s">
        <v>55</v>
      </c>
      <c r="C2" s="52"/>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80</v>
      </c>
    </row>
    <row r="8">
      <c r="N8" s="15" t="s">
        <v>81</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38"/>
    <col customWidth="1" min="2" max="2" width="14.38"/>
    <col customWidth="1" min="4" max="4" width="15.88"/>
    <col customWidth="1" min="5" max="5" width="16.5"/>
    <col customWidth="1" min="13" max="13" width="15.75"/>
    <col hidden="1" min="14" max="20" width="12.63"/>
    <col customWidth="1" hidden="1" min="21" max="21" width="15.0"/>
  </cols>
  <sheetData>
    <row r="1">
      <c r="A1" s="69" t="s">
        <v>82</v>
      </c>
      <c r="H1" s="69"/>
      <c r="I1" s="69"/>
      <c r="J1" s="69"/>
    </row>
    <row r="2">
      <c r="H2" s="69"/>
      <c r="I2" s="69"/>
      <c r="J2" s="69"/>
    </row>
    <row r="3">
      <c r="H3" s="69"/>
      <c r="I3" s="69"/>
      <c r="J3" s="69"/>
    </row>
    <row r="4">
      <c r="H4" s="69"/>
      <c r="I4" s="69"/>
      <c r="J4" s="69"/>
    </row>
    <row r="5">
      <c r="A5" s="70"/>
    </row>
    <row r="6">
      <c r="A6" s="71" t="s">
        <v>83</v>
      </c>
    </row>
    <row r="7">
      <c r="A7" s="15" t="s">
        <v>84</v>
      </c>
      <c r="B7" s="26" t="s">
        <v>85</v>
      </c>
      <c r="C7" s="26" t="s">
        <v>86</v>
      </c>
      <c r="D7" s="26" t="s">
        <v>87</v>
      </c>
      <c r="E7" s="26" t="s">
        <v>88</v>
      </c>
      <c r="J7" s="72"/>
      <c r="N7" s="72" t="s">
        <v>89</v>
      </c>
    </row>
    <row r="8">
      <c r="A8" s="73" t="s">
        <v>90</v>
      </c>
      <c r="B8" s="74">
        <v>15.0</v>
      </c>
      <c r="C8" s="74">
        <v>15.0</v>
      </c>
      <c r="D8" s="74">
        <v>23.0</v>
      </c>
      <c r="E8" s="74">
        <v>40.0</v>
      </c>
      <c r="F8" s="72"/>
      <c r="N8" s="75">
        <f>IFERROR(__xludf.DUMMYFUNCTION("SPLIT( A8, ""/"" )"),5.0)</f>
        <v>5</v>
      </c>
      <c r="O8" s="76">
        <f>IFERROR(__xludf.DUMMYFUNCTION("""COMPUTED_VALUE"""),5.0)</f>
        <v>5</v>
      </c>
      <c r="P8" s="76">
        <f>IFERROR(__xludf.DUMMYFUNCTION("""COMPUTED_VALUE"""),5.0)</f>
        <v>5</v>
      </c>
      <c r="Q8" s="76">
        <f>IFERROR(__xludf.DUMMYFUNCTION("""COMPUTED_VALUE"""),5.0)</f>
        <v>5</v>
      </c>
    </row>
    <row r="9">
      <c r="A9" s="73" t="str">
        <f t="shared" ref="A9:A13" si="1">IF(ISBLANK(B8),"",JOIN("/",ROUND(AVERAGE(R18:S18),0),ROUND(AVERAGE(R18:S18),0),ROUND(T18,0),ROUND(U18,0)))</f>
        <v>12/12/12/9</v>
      </c>
      <c r="B9" s="74"/>
      <c r="C9" s="74"/>
      <c r="D9" s="74"/>
      <c r="E9" s="74"/>
      <c r="F9" s="72"/>
      <c r="N9" s="75">
        <f>IFERROR(__xludf.DUMMYFUNCTION("SPLIT( A9, ""/"" )"),12.0)</f>
        <v>12</v>
      </c>
      <c r="O9" s="76">
        <f>IFERROR(__xludf.DUMMYFUNCTION("""COMPUTED_VALUE"""),12.0)</f>
        <v>12</v>
      </c>
      <c r="P9" s="76">
        <f>IFERROR(__xludf.DUMMYFUNCTION("""COMPUTED_VALUE"""),12.0)</f>
        <v>12</v>
      </c>
      <c r="Q9" s="76">
        <f>IFERROR(__xludf.DUMMYFUNCTION("""COMPUTED_VALUE"""),9.0)</f>
        <v>9</v>
      </c>
    </row>
    <row r="10">
      <c r="A10" s="73" t="str">
        <f t="shared" si="1"/>
        <v/>
      </c>
      <c r="B10" s="74"/>
      <c r="C10" s="74"/>
      <c r="D10" s="74"/>
      <c r="E10" s="74"/>
      <c r="F10" s="72"/>
      <c r="N10" s="75" t="str">
        <f>IFERROR(__xludf.DUMMYFUNCTION("SPLIT( A10, ""/"" )"),"#VALUE!")</f>
        <v>#VALUE!</v>
      </c>
      <c r="O10" s="76"/>
      <c r="P10" s="76"/>
      <c r="Q10" s="76"/>
    </row>
    <row r="11">
      <c r="A11" s="73" t="str">
        <f t="shared" si="1"/>
        <v/>
      </c>
      <c r="B11" s="74"/>
      <c r="C11" s="74"/>
      <c r="D11" s="74"/>
      <c r="E11" s="74"/>
      <c r="F11" s="72"/>
      <c r="N11" s="75" t="str">
        <f>IFERROR(__xludf.DUMMYFUNCTION("SPLIT( A11, ""/"" )"),"#VALUE!")</f>
        <v>#VALUE!</v>
      </c>
      <c r="O11" s="76"/>
      <c r="P11" s="76"/>
      <c r="Q11" s="76"/>
    </row>
    <row r="12">
      <c r="A12" s="73" t="str">
        <f t="shared" si="1"/>
        <v/>
      </c>
      <c r="B12" s="74"/>
      <c r="C12" s="74"/>
      <c r="D12" s="74"/>
      <c r="E12" s="74"/>
      <c r="F12" s="72"/>
      <c r="N12" s="75" t="str">
        <f>IFERROR(__xludf.DUMMYFUNCTION("SPLIT( A12, ""/"" )"),"#VALUE!")</f>
        <v>#VALUE!</v>
      </c>
      <c r="O12" s="76"/>
      <c r="P12" s="76"/>
      <c r="Q12" s="76"/>
    </row>
    <row r="13">
      <c r="A13" s="73" t="str">
        <f t="shared" si="1"/>
        <v/>
      </c>
      <c r="B13" s="74"/>
      <c r="C13" s="74"/>
      <c r="D13" s="74"/>
      <c r="E13" s="74"/>
      <c r="F13" s="72"/>
      <c r="I13" s="72"/>
      <c r="J13" s="75"/>
      <c r="K13" s="11"/>
      <c r="L13" s="76"/>
      <c r="M13" s="76"/>
    </row>
    <row r="14">
      <c r="K14" s="2"/>
      <c r="O14" s="77"/>
      <c r="P14" s="77"/>
    </row>
    <row r="15">
      <c r="A15" s="78" t="s">
        <v>91</v>
      </c>
      <c r="K15" s="2"/>
      <c r="O15" s="77"/>
    </row>
    <row r="16">
      <c r="A16" s="16"/>
      <c r="B16" s="2" t="s">
        <v>92</v>
      </c>
      <c r="C16" s="79" t="str">
        <f t="shared" ref="C16:C21" si="2">A8</f>
        <v>5/5/5/5</v>
      </c>
      <c r="D16" s="15" t="s">
        <v>93</v>
      </c>
      <c r="L16" s="79" t="str">
        <f t="shared" ref="L16:L22" si="3">CONCATENATE("AAOmega blue=",B8,"k"," red=",C8,"k" ," Spec blue=",D8,"k"," red=",E8,"k")</f>
        <v>AAOmega blue=15k red=15k Spec blue=23k red=40k</v>
      </c>
      <c r="O16" s="14"/>
      <c r="R16" s="15" t="s">
        <v>94</v>
      </c>
    </row>
    <row r="17">
      <c r="A17" s="16"/>
      <c r="B17" s="2" t="s">
        <v>92</v>
      </c>
      <c r="C17" s="79" t="str">
        <f t="shared" si="2"/>
        <v>12/12/12/9</v>
      </c>
      <c r="D17" s="15" t="s">
        <v>93</v>
      </c>
      <c r="J17" s="15" t="s">
        <v>95</v>
      </c>
      <c r="L17" s="79" t="str">
        <f t="shared" si="3"/>
        <v>AAOmega blue=k red=k Spec blue=k red=k</v>
      </c>
      <c r="R17" s="15" t="s">
        <v>96</v>
      </c>
      <c r="S17" s="15" t="s">
        <v>97</v>
      </c>
      <c r="T17" s="15" t="s">
        <v>98</v>
      </c>
      <c r="U17" s="15" t="s">
        <v>99</v>
      </c>
    </row>
    <row r="18">
      <c r="A18" s="16"/>
      <c r="B18" s="2" t="s">
        <v>92</v>
      </c>
      <c r="C18" s="79" t="str">
        <f t="shared" si="2"/>
        <v/>
      </c>
      <c r="D18" s="15" t="s">
        <v>93</v>
      </c>
      <c r="J18" s="15" t="s">
        <v>95</v>
      </c>
      <c r="L18" s="79" t="str">
        <f t="shared" si="3"/>
        <v>AAOmega blue=k red=k Spec blue=k red=k</v>
      </c>
      <c r="R18" s="79">
        <f t="shared" ref="R18:U18" si="4">IF(AND(B8&lt;=35, B8&gt;=25), N8*2, IF(AND(B8&gt;35,B8&lt;=45), N8*1.7, IF(AND(B8&gt;45, B8&lt;=55),N8*1.3, IF(AND(B8&gt;55, B8&lt;=65),N8*1.1,IF(AND(B8&lt;25, B8&gt;=15),N8*2.3, IF(AND(B8&lt;15, B8&gt;=5),N8*2.7, IF(AND(B8&lt;5, B8&gt;=0),N8*3.3,"Count must be between 0 and 65"))
)))))</f>
        <v>11.5</v>
      </c>
      <c r="S18" s="79">
        <f t="shared" si="4"/>
        <v>11.5</v>
      </c>
      <c r="T18" s="79">
        <f t="shared" si="4"/>
        <v>11.5</v>
      </c>
      <c r="U18" s="79">
        <f t="shared" si="4"/>
        <v>8.5</v>
      </c>
    </row>
    <row r="19">
      <c r="A19" s="16"/>
      <c r="B19" s="2" t="s">
        <v>92</v>
      </c>
      <c r="C19" s="79" t="str">
        <f t="shared" si="2"/>
        <v/>
      </c>
      <c r="D19" s="15" t="s">
        <v>93</v>
      </c>
      <c r="E19" s="80"/>
      <c r="J19" s="15" t="s">
        <v>95</v>
      </c>
      <c r="L19" s="79" t="str">
        <f t="shared" si="3"/>
        <v>AAOmega blue=k red=k Spec blue=k red=k</v>
      </c>
      <c r="R19" s="79">
        <f t="shared" ref="R19:U19" si="5">IF(AND(B9&lt;=35, B9&gt;=25), N9*2, IF(AND(B9&gt;35,B9&lt;=45), N9*1.7, IF(AND(B9&gt;45, B9&lt;=55),N9*1.3, IF(AND(B9&gt;55, B9&lt;=65),N9*1.1,IF(AND(B9&lt;25, B9&gt;=15),N9*2.3, IF(AND(B9&lt;15, B9&gt;=5),N9*2.7, IF(AND(B9&lt;5, B9&gt;=0),N9*3.3,"Count must be between 0 and 65"))
)))))</f>
        <v>39.6</v>
      </c>
      <c r="S19" s="79">
        <f t="shared" si="5"/>
        <v>39.6</v>
      </c>
      <c r="T19" s="79">
        <f t="shared" si="5"/>
        <v>39.6</v>
      </c>
      <c r="U19" s="79">
        <f t="shared" si="5"/>
        <v>29.7</v>
      </c>
    </row>
    <row r="20">
      <c r="A20" s="16"/>
      <c r="B20" s="2" t="s">
        <v>92</v>
      </c>
      <c r="C20" s="79" t="str">
        <f t="shared" si="2"/>
        <v/>
      </c>
      <c r="D20" s="15" t="s">
        <v>93</v>
      </c>
      <c r="E20" s="80"/>
      <c r="J20" s="15" t="s">
        <v>95</v>
      </c>
      <c r="L20" s="79" t="str">
        <f t="shared" si="3"/>
        <v>AAOmega blue=k red=k Spec blue=k red=k</v>
      </c>
      <c r="R20" s="79" t="str">
        <f t="shared" ref="R20:U20" si="6">IF(AND(B10&lt;=35, B10&gt;=25), N10*2, IF(AND(B10&gt;35,B10&lt;=45), N10*1.7, IF(AND(B10&gt;45, B10&lt;=55),N10*1.3, IF(AND(B10&gt;55, B10&lt;=65),N10*1.1,IF(AND(B10&lt;25, B10&gt;=15),N10*2.3, IF(AND(B10&lt;15, B10&gt;=5),N10*2.7, IF(AND(B10&lt;5, B10&gt;=0),N10*3.3,"Count must be between 0 and 65"))
)))))</f>
        <v>#VALUE!</v>
      </c>
      <c r="S20" s="79">
        <f t="shared" si="6"/>
        <v>0</v>
      </c>
      <c r="T20" s="79">
        <f t="shared" si="6"/>
        <v>0</v>
      </c>
      <c r="U20" s="79">
        <f t="shared" si="6"/>
        <v>0</v>
      </c>
    </row>
    <row r="21">
      <c r="A21" s="16"/>
      <c r="B21" s="2" t="s">
        <v>92</v>
      </c>
      <c r="C21" s="79" t="str">
        <f t="shared" si="2"/>
        <v/>
      </c>
      <c r="D21" s="15" t="s">
        <v>93</v>
      </c>
      <c r="J21" s="15" t="s">
        <v>95</v>
      </c>
      <c r="L21" s="79" t="str">
        <f t="shared" si="3"/>
        <v>AAOmega blue=k red=k Spec blue=k red=k</v>
      </c>
      <c r="R21" s="79" t="str">
        <f t="shared" ref="R21:U21" si="7">IF(AND(B11&lt;=35, B11&gt;=25), N11*2, IF(AND(B11&gt;35,B11&lt;=45), N11*1.7, IF(AND(B11&gt;45, B11&lt;=55),N11*1.3, IF(AND(B11&gt;55, B11&lt;=65),N11*1.1,IF(AND(B11&lt;25, B11&gt;=15),N11*2.3, IF(AND(B11&lt;15, B11&gt;=5),N11*2.7, IF(AND(B11&lt;5, B11&gt;=0),N11*3.3,"Count must be between 0 and 65"))
)))))</f>
        <v>#VALUE!</v>
      </c>
      <c r="S21" s="79">
        <f t="shared" si="7"/>
        <v>0</v>
      </c>
      <c r="T21" s="79">
        <f t="shared" si="7"/>
        <v>0</v>
      </c>
      <c r="U21" s="79">
        <f t="shared" si="7"/>
        <v>0</v>
      </c>
    </row>
    <row r="22">
      <c r="A22" s="16"/>
      <c r="B22" s="15" t="s">
        <v>92</v>
      </c>
      <c r="D22" s="15" t="s">
        <v>93</v>
      </c>
      <c r="J22" s="15" t="s">
        <v>95</v>
      </c>
      <c r="L22" s="81" t="str">
        <f t="shared" si="3"/>
        <v>AAOmega blue=k red=k Spec blue=k red=k</v>
      </c>
      <c r="R22" s="79" t="str">
        <f t="shared" ref="R22:U22" si="8">IF(AND(B12&lt;=35, B12&gt;=25), N12*2, IF(AND(B12&gt;35,B12&lt;=45), N12*1.7, IF(AND(B12&gt;45, B12&lt;=55),N12*1.3, IF(AND(B12&gt;55, B12&lt;=65),N12*1.1,IF(AND(B12&lt;25, B12&gt;=15),N12*2.3, IF(AND(B12&lt;15, B12&gt;=5),N12*2.7, IF(AND(B12&lt;5, B12&gt;=0),N12*3.3,"Count must be between 0 and 65"))
)))))</f>
        <v>#VALUE!</v>
      </c>
      <c r="S22" s="79">
        <f t="shared" si="8"/>
        <v>0</v>
      </c>
      <c r="T22" s="79">
        <f t="shared" si="8"/>
        <v>0</v>
      </c>
      <c r="U22" s="79">
        <f t="shared" si="8"/>
        <v>0</v>
      </c>
    </row>
    <row r="23">
      <c r="J23" s="72"/>
    </row>
    <row r="24">
      <c r="A24" s="82" t="s">
        <v>100</v>
      </c>
    </row>
    <row r="25">
      <c r="A25" s="15" t="s">
        <v>101</v>
      </c>
      <c r="B25" s="26" t="s">
        <v>85</v>
      </c>
      <c r="C25" s="26" t="s">
        <v>86</v>
      </c>
      <c r="D25" s="26" t="s">
        <v>87</v>
      </c>
      <c r="E25" s="26" t="s">
        <v>88</v>
      </c>
      <c r="N25" s="72" t="s">
        <v>89</v>
      </c>
    </row>
    <row r="26">
      <c r="A26" s="73" t="s">
        <v>102</v>
      </c>
      <c r="B26" s="74">
        <v>36.0</v>
      </c>
      <c r="C26" s="74">
        <v>48.0</v>
      </c>
      <c r="D26" s="74">
        <v>38.0</v>
      </c>
      <c r="E26" s="74">
        <v>55.0</v>
      </c>
      <c r="N26" s="75">
        <f>IFERROR(__xludf.DUMMYFUNCTION("SPLIT( A26, ""/"" )"),150.0)</f>
        <v>150</v>
      </c>
      <c r="O26" s="76">
        <f>IFERROR(__xludf.DUMMYFUNCTION("""COMPUTED_VALUE"""),150.0)</f>
        <v>150</v>
      </c>
      <c r="P26" s="76">
        <f>IFERROR(__xludf.DUMMYFUNCTION("""COMPUTED_VALUE"""),120.0)</f>
        <v>120</v>
      </c>
      <c r="Q26" s="76">
        <f>IFERROR(__xludf.DUMMYFUNCTION("""COMPUTED_VALUE"""),80.0)</f>
        <v>80</v>
      </c>
    </row>
    <row r="27">
      <c r="A27" s="73" t="str">
        <f t="shared" ref="A27:A31" si="9">IF(ISBLANK(B26),"",JOIN("/",ROUND(AVERAGE(R36:S36),0),ROUND(AVERAGE(R36:S36),0),ROUND(T36,0),ROUND(U36,0)))</f>
        <v>45/45/42/20</v>
      </c>
      <c r="B27" s="74">
        <v>26.0</v>
      </c>
      <c r="C27" s="74">
        <v>33.0</v>
      </c>
      <c r="D27" s="74">
        <v>34.0</v>
      </c>
      <c r="E27" s="74">
        <v>35.0</v>
      </c>
      <c r="J27" s="15" t="s">
        <v>95</v>
      </c>
      <c r="N27" s="75">
        <f>IFERROR(__xludf.DUMMYFUNCTION("SPLIT( A27, ""/"" )"),45.0)</f>
        <v>45</v>
      </c>
      <c r="O27" s="76">
        <f>IFERROR(__xludf.DUMMYFUNCTION("""COMPUTED_VALUE"""),45.0)</f>
        <v>45</v>
      </c>
      <c r="P27" s="76">
        <f>IFERROR(__xludf.DUMMYFUNCTION("""COMPUTED_VALUE"""),42.0)</f>
        <v>42</v>
      </c>
      <c r="Q27" s="76">
        <f>IFERROR(__xludf.DUMMYFUNCTION("""COMPUTED_VALUE"""),20.0)</f>
        <v>20</v>
      </c>
    </row>
    <row r="28">
      <c r="A28" s="73" t="str">
        <f t="shared" si="9"/>
        <v>23/23/21/10</v>
      </c>
      <c r="B28" s="74">
        <v>25.0</v>
      </c>
      <c r="C28" s="74">
        <v>29.0</v>
      </c>
      <c r="D28" s="74">
        <v>32.0</v>
      </c>
      <c r="E28" s="74">
        <v>31.0</v>
      </c>
      <c r="J28" s="15" t="s">
        <v>95</v>
      </c>
      <c r="N28" s="75">
        <f>IFERROR(__xludf.DUMMYFUNCTION("SPLIT( A28, ""/"" )"),23.0)</f>
        <v>23</v>
      </c>
      <c r="O28" s="76">
        <f>IFERROR(__xludf.DUMMYFUNCTION("""COMPUTED_VALUE"""),23.0)</f>
        <v>23</v>
      </c>
      <c r="P28" s="76">
        <f>IFERROR(__xludf.DUMMYFUNCTION("""COMPUTED_VALUE"""),21.0)</f>
        <v>21</v>
      </c>
      <c r="Q28" s="76">
        <f>IFERROR(__xludf.DUMMYFUNCTION("""COMPUTED_VALUE"""),10.0)</f>
        <v>10</v>
      </c>
    </row>
    <row r="29">
      <c r="A29" s="73" t="str">
        <f t="shared" si="9"/>
        <v>12/12/11/5</v>
      </c>
      <c r="B29" s="74">
        <v>21.0</v>
      </c>
      <c r="C29" s="74">
        <v>23.0</v>
      </c>
      <c r="D29" s="74">
        <v>27.0</v>
      </c>
      <c r="E29" s="74">
        <v>24.0</v>
      </c>
      <c r="F29" s="15"/>
      <c r="J29" s="15" t="s">
        <v>95</v>
      </c>
      <c r="N29" s="75">
        <f>IFERROR(__xludf.DUMMYFUNCTION("SPLIT( A29, ""/"" )"),12.0)</f>
        <v>12</v>
      </c>
      <c r="O29" s="76">
        <f>IFERROR(__xludf.DUMMYFUNCTION("""COMPUTED_VALUE"""),12.0)</f>
        <v>12</v>
      </c>
      <c r="P29" s="76">
        <f>IFERROR(__xludf.DUMMYFUNCTION("""COMPUTED_VALUE"""),11.0)</f>
        <v>11</v>
      </c>
      <c r="Q29" s="76">
        <f>IFERROR(__xludf.DUMMYFUNCTION("""COMPUTED_VALUE"""),5.0)</f>
        <v>5</v>
      </c>
    </row>
    <row r="30">
      <c r="A30" s="73" t="str">
        <f t="shared" si="9"/>
        <v>7/7/6/3</v>
      </c>
      <c r="B30" s="74">
        <v>19.0</v>
      </c>
      <c r="C30" s="74">
        <v>19.0</v>
      </c>
      <c r="D30" s="74">
        <v>23.0</v>
      </c>
      <c r="E30" s="74">
        <v>21.0</v>
      </c>
      <c r="J30" s="15" t="s">
        <v>95</v>
      </c>
      <c r="N30" s="75">
        <f>IFERROR(__xludf.DUMMYFUNCTION("SPLIT( A30, ""/"" )"),7.0)</f>
        <v>7</v>
      </c>
      <c r="O30" s="76">
        <f>IFERROR(__xludf.DUMMYFUNCTION("""COMPUTED_VALUE"""),7.0)</f>
        <v>7</v>
      </c>
      <c r="P30" s="76">
        <f>IFERROR(__xludf.DUMMYFUNCTION("""COMPUTED_VALUE"""),6.0)</f>
        <v>6</v>
      </c>
      <c r="Q30" s="76">
        <f>IFERROR(__xludf.DUMMYFUNCTION("""COMPUTED_VALUE"""),3.0)</f>
        <v>3</v>
      </c>
    </row>
    <row r="31">
      <c r="A31" s="73" t="str">
        <f t="shared" si="9"/>
        <v>4/4/3/2</v>
      </c>
      <c r="B31" s="74"/>
      <c r="C31" s="74"/>
      <c r="D31" s="74"/>
      <c r="E31" s="74"/>
      <c r="J31" s="15" t="s">
        <v>95</v>
      </c>
    </row>
    <row r="33">
      <c r="A33" s="78" t="s">
        <v>91</v>
      </c>
    </row>
    <row r="34">
      <c r="A34" s="16">
        <v>0.27851751157140825</v>
      </c>
      <c r="B34" s="2" t="s">
        <v>92</v>
      </c>
      <c r="C34" s="73" t="s">
        <v>102</v>
      </c>
      <c r="D34" s="15" t="s">
        <v>93</v>
      </c>
      <c r="J34" s="15" t="s">
        <v>95</v>
      </c>
      <c r="L34" s="79" t="str">
        <f t="shared" ref="L34:L39" si="10">CONCATENATE("AAOmega blue=",B26,"k"," red=",C26,"k" ," Spec blue=",D26,"k"," red=",E26,"k")</f>
        <v>AAOmega blue=36k red=48k Spec blue=38k red=55k</v>
      </c>
      <c r="R34" s="15" t="s">
        <v>94</v>
      </c>
    </row>
    <row r="35">
      <c r="A35" s="16">
        <v>0.2818171296296296</v>
      </c>
      <c r="B35" s="2" t="s">
        <v>92</v>
      </c>
      <c r="C35" s="73" t="str">
        <f t="shared" ref="C35:C38" si="11">IF(ISBLANK(D34),"",JOIN("/",ROUND(AVERAGE(T44:U44),0),ROUND(AVERAGE(T44:U44),0),ROUND(V44,0),ROUND(W44,0)))</f>
        <v>#DIV/0!</v>
      </c>
      <c r="D35" s="15" t="s">
        <v>93</v>
      </c>
      <c r="J35" s="15" t="s">
        <v>95</v>
      </c>
      <c r="L35" s="79" t="str">
        <f t="shared" si="10"/>
        <v>AAOmega blue=26k red=33k Spec blue=34k red=35k</v>
      </c>
      <c r="R35" s="15" t="s">
        <v>96</v>
      </c>
      <c r="S35" s="15" t="s">
        <v>97</v>
      </c>
      <c r="T35" s="15" t="s">
        <v>98</v>
      </c>
      <c r="U35" s="15" t="s">
        <v>99</v>
      </c>
    </row>
    <row r="36">
      <c r="A36" s="16">
        <v>0.2842351967556169</v>
      </c>
      <c r="B36" s="2" t="s">
        <v>92</v>
      </c>
      <c r="C36" s="73" t="str">
        <f t="shared" si="11"/>
        <v>#DIV/0!</v>
      </c>
      <c r="D36" s="15" t="s">
        <v>93</v>
      </c>
      <c r="J36" s="15" t="s">
        <v>95</v>
      </c>
      <c r="L36" s="79" t="str">
        <f t="shared" si="10"/>
        <v>AAOmega blue=25k red=29k Spec blue=32k red=31k</v>
      </c>
      <c r="R36" s="79">
        <f t="shared" ref="R36:S36" si="12">IF(AND(B26&lt;=35, B26&gt;=25), N26*0.4, IF(AND(B26&gt;35,B26&lt;=45), N26*0.35, IF(AND(B26&gt;45, B26&lt;=55),N26*0.25, IF(AND(B26&gt;55, B26&lt;=65),N26*0.15,IF(AND(B26&lt;25, B26&gt;=15),N26*0.55, IF(AND(B26&lt;15, B26&gt;=5),N26*0.6, IF(AND(B26&lt;5, B26&gt;=0),N26*0.65,"Count must be between 0 and 65"))
)))))</f>
        <v>52.5</v>
      </c>
      <c r="S36" s="79">
        <f t="shared" si="12"/>
        <v>37.5</v>
      </c>
      <c r="T36" s="83">
        <f t="shared" ref="T36:U36" si="13">IF(AND(D26&lt;=35, D26&gt;=25), P26*0.4, IF(AND(D26&gt;35,D26&lt;=45), P26*0.35, IF(AND(D26&gt;45, D26&lt;=55),P26*0.25, IF(AND(D26&gt;55, D26&lt;=65),P26*0.22,IF(AND(D26&lt;25, D26&gt;=15),P26*0.55, IF(AND(D26&lt;15, D26&gt;=5),P26*0.6, IF(AND(D26&lt;5, D26&gt;=0),P26*0.65,"Count must be between 0 and 65"))
)))))</f>
        <v>42</v>
      </c>
      <c r="U36" s="83">
        <f t="shared" si="13"/>
        <v>20</v>
      </c>
    </row>
    <row r="37">
      <c r="A37" s="16">
        <v>0.28608101852296386</v>
      </c>
      <c r="B37" s="2" t="s">
        <v>92</v>
      </c>
      <c r="C37" s="73" t="str">
        <f t="shared" si="11"/>
        <v>#DIV/0!</v>
      </c>
      <c r="D37" s="15" t="s">
        <v>93</v>
      </c>
      <c r="J37" s="15" t="s">
        <v>95</v>
      </c>
      <c r="L37" s="79" t="str">
        <f t="shared" si="10"/>
        <v>AAOmega blue=21k red=23k Spec blue=27k red=24k</v>
      </c>
      <c r="R37" s="79">
        <f t="shared" ref="R37:U37" si="14">IF(AND(B27&lt;=35, B27&gt;=25), N27*0.5, IF(AND(B27&gt;35,B27&lt;=45), N27*0.4, IF(AND(B27&gt;45, B27&lt;=55),N27*0.35, IF(AND(B27&gt;55, B27&lt;=65),N27*0.3,IF(AND(B27&lt;25, B27&gt;=15),N27*0.55, IF(AND(B27&lt;15, B27&gt;=5),N27*0.6, IF(AND(B27&lt;5, B27&gt;=0),N27*0.65,"Count must be between 0 and 65"))
)))))</f>
        <v>22.5</v>
      </c>
      <c r="S37" s="79">
        <f t="shared" si="14"/>
        <v>22.5</v>
      </c>
      <c r="T37" s="79">
        <f t="shared" si="14"/>
        <v>21</v>
      </c>
      <c r="U37" s="79">
        <f t="shared" si="14"/>
        <v>10</v>
      </c>
    </row>
    <row r="38">
      <c r="A38" s="16">
        <v>0.2878492939780699</v>
      </c>
      <c r="B38" s="2" t="s">
        <v>92</v>
      </c>
      <c r="C38" s="73" t="str">
        <f t="shared" si="11"/>
        <v>#DIV/0!</v>
      </c>
      <c r="D38" s="15" t="s">
        <v>93</v>
      </c>
      <c r="J38" s="15" t="s">
        <v>95</v>
      </c>
      <c r="L38" s="79" t="str">
        <f t="shared" si="10"/>
        <v>AAOmega blue=19k red=19k Spec blue=23k red=21k</v>
      </c>
      <c r="R38" s="79">
        <f t="shared" ref="R38:U38" si="15">IF(AND(B28&lt;=35, B28&gt;=25), N28*0.5, IF(AND(B28&gt;35,B28&lt;=45), N28*0.45, IF(AND(B28&gt;45, B28&lt;=55),N28*0.35, IF(AND(B28&gt;55, B28&lt;=65),N28*0.3,IF(AND(B28&lt;25, B28&gt;=15),N28*0.55, IF(AND(B28&lt;15, B28&gt;=5),N28*0.6, IF(AND(B28&lt;5, B28&gt;=0),N28*0.65,"Count must be between 0 and 65"))
)))))</f>
        <v>11.5</v>
      </c>
      <c r="S38" s="79">
        <f t="shared" si="15"/>
        <v>11.5</v>
      </c>
      <c r="T38" s="79">
        <f t="shared" si="15"/>
        <v>10.5</v>
      </c>
      <c r="U38" s="79">
        <f t="shared" si="15"/>
        <v>5</v>
      </c>
    </row>
    <row r="39">
      <c r="A39" s="16"/>
      <c r="B39" s="2" t="s">
        <v>92</v>
      </c>
      <c r="D39" s="15" t="s">
        <v>93</v>
      </c>
      <c r="J39" s="15" t="s">
        <v>95</v>
      </c>
      <c r="L39" s="79" t="str">
        <f t="shared" si="10"/>
        <v>AAOmega blue=k red=k Spec blue=k red=k</v>
      </c>
      <c r="R39" s="79">
        <f t="shared" ref="R39:U39" si="16">IF(AND(B29&lt;=35, B29&gt;=25), N29*0.5, IF(AND(B29&gt;35,B29&lt;=45), N29*0.45, IF(AND(B29&gt;45, B29&lt;=55),N29*0.35, IF(AND(B29&gt;55, B29&lt;=65),N29*0.3,IF(AND(B29&lt;25, B29&gt;=15),N29*0.55, IF(AND(B29&lt;15, B29&gt;=5),N29*0.6, IF(AND(B29&lt;5, B29&gt;=0),N29*0.65,"Count must be between 0 and 65"))
)))))</f>
        <v>6.6</v>
      </c>
      <c r="S39" s="79">
        <f t="shared" si="16"/>
        <v>6.6</v>
      </c>
      <c r="T39" s="79">
        <f t="shared" si="16"/>
        <v>5.5</v>
      </c>
      <c r="U39" s="79">
        <f t="shared" si="16"/>
        <v>2.75</v>
      </c>
    </row>
    <row r="40">
      <c r="R40" s="79">
        <f t="shared" ref="R40:U40" si="17">IF(AND(B30&lt;=35, B30&gt;=25), N30*0.5, IF(AND(B30&gt;35,B30&lt;=45), N30*0.45, IF(AND(B30&gt;45, B30&lt;=55),N30*0.35, IF(AND(B30&gt;55, B30&lt;=65),N30*0.3,IF(AND(B30&lt;25, B30&gt;=15),N30*0.55, IF(AND(B30&lt;15, B30&gt;=5),N30*0.6, IF(AND(B30&lt;5, B30&gt;=0),N30*0.65,"Count must be between 0 and 65"))
)))))</f>
        <v>3.85</v>
      </c>
      <c r="S40" s="79">
        <f t="shared" si="17"/>
        <v>3.85</v>
      </c>
      <c r="T40" s="79">
        <f t="shared" si="17"/>
        <v>3.3</v>
      </c>
      <c r="U40" s="79">
        <f t="shared" si="17"/>
        <v>1.65</v>
      </c>
    </row>
    <row r="41">
      <c r="B41" s="2"/>
    </row>
    <row r="42">
      <c r="B42" s="11"/>
    </row>
    <row r="43">
      <c r="B43" s="2"/>
    </row>
    <row r="44">
      <c r="B44" s="2"/>
    </row>
    <row r="45">
      <c r="B45" s="2"/>
      <c r="E45" s="2"/>
      <c r="F45" s="2"/>
      <c r="O45" s="84"/>
    </row>
  </sheetData>
  <mergeCells count="4">
    <mergeCell ref="A1:G4"/>
    <mergeCell ref="A15:G15"/>
    <mergeCell ref="O15:P15"/>
    <mergeCell ref="A33:G33"/>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53</v>
      </c>
      <c r="C1" s="44" t="s">
        <v>103</v>
      </c>
      <c r="D1" s="45"/>
      <c r="E1" s="45"/>
      <c r="F1" s="46"/>
      <c r="G1" s="43" t="s">
        <v>54</v>
      </c>
      <c r="H1" s="85" t="s">
        <v>104</v>
      </c>
      <c r="I1" s="48"/>
      <c r="J1" s="48"/>
      <c r="K1" s="48"/>
      <c r="L1" s="48"/>
      <c r="M1" s="48"/>
      <c r="N1" s="49"/>
      <c r="O1" s="47"/>
      <c r="P1" s="48"/>
      <c r="Q1" s="48"/>
      <c r="R1" s="48"/>
      <c r="S1" s="49"/>
    </row>
    <row r="2">
      <c r="A2" s="50"/>
      <c r="B2" s="51" t="s">
        <v>55</v>
      </c>
      <c r="C2" s="52" t="s">
        <v>105</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106</v>
      </c>
    </row>
    <row r="8">
      <c r="B8" s="15"/>
      <c r="C8" s="86"/>
      <c r="D8" s="15"/>
      <c r="E8" s="72"/>
      <c r="F8" s="15"/>
      <c r="N8" s="15" t="s">
        <v>107</v>
      </c>
    </row>
    <row r="9">
      <c r="B9" s="15"/>
      <c r="C9" s="86"/>
      <c r="D9" s="15"/>
      <c r="E9" s="72"/>
      <c r="F9" s="15"/>
      <c r="N9" s="15" t="s">
        <v>108</v>
      </c>
    </row>
    <row r="10">
      <c r="A10" s="15" t="s">
        <v>109</v>
      </c>
      <c r="B10" s="15">
        <v>1.0</v>
      </c>
      <c r="C10" s="87">
        <v>0.7526508101873333</v>
      </c>
      <c r="D10" s="15" t="s">
        <v>110</v>
      </c>
      <c r="E10" s="72" t="s">
        <v>111</v>
      </c>
      <c r="F10" s="15" t="s">
        <v>93</v>
      </c>
      <c r="N10" s="15" t="s">
        <v>112</v>
      </c>
    </row>
    <row r="11">
      <c r="B11" s="15">
        <v>2.0</v>
      </c>
      <c r="C11" s="16">
        <v>0.7561020601860946</v>
      </c>
      <c r="D11" s="15" t="s">
        <v>113</v>
      </c>
      <c r="E11" s="72" t="s">
        <v>114</v>
      </c>
      <c r="F11" s="15" t="s">
        <v>93</v>
      </c>
      <c r="M11" s="15"/>
      <c r="N11" s="15"/>
    </row>
    <row r="12">
      <c r="B12" s="15">
        <v>3.0</v>
      </c>
      <c r="C12" s="88">
        <v>0.8021759259259259</v>
      </c>
      <c r="D12" s="15" t="s">
        <v>115</v>
      </c>
      <c r="E12" s="15">
        <v>300.0</v>
      </c>
      <c r="F12" s="15" t="s">
        <v>93</v>
      </c>
    </row>
    <row r="13">
      <c r="B13" s="15">
        <v>4.0</v>
      </c>
      <c r="C13" s="16">
        <v>0.8113226736095385</v>
      </c>
      <c r="D13" s="15" t="s">
        <v>116</v>
      </c>
      <c r="E13" s="72">
        <v>1800.0</v>
      </c>
      <c r="F13" s="15" t="s">
        <v>93</v>
      </c>
      <c r="G13" s="15" t="s">
        <v>117</v>
      </c>
      <c r="H13" s="15">
        <v>1050.0</v>
      </c>
      <c r="I13" s="72" t="s">
        <v>118</v>
      </c>
      <c r="J13" s="15" t="s">
        <v>119</v>
      </c>
      <c r="N13" s="15" t="s">
        <v>120</v>
      </c>
    </row>
    <row r="14">
      <c r="B14" s="15">
        <v>5.0</v>
      </c>
      <c r="C14" s="16">
        <v>0.8336526388884522</v>
      </c>
      <c r="D14" s="15" t="s">
        <v>116</v>
      </c>
      <c r="E14" s="72">
        <v>1800.0</v>
      </c>
      <c r="F14" s="15" t="s">
        <v>93</v>
      </c>
      <c r="G14" s="15" t="s">
        <v>121</v>
      </c>
      <c r="H14" s="15">
        <v>1050.0</v>
      </c>
      <c r="I14" s="72" t="s">
        <v>118</v>
      </c>
      <c r="J14" s="15" t="s">
        <v>119</v>
      </c>
      <c r="N14" s="15" t="s">
        <v>122</v>
      </c>
    </row>
    <row r="15">
      <c r="B15" s="15">
        <v>6.0</v>
      </c>
      <c r="C15" s="16">
        <v>0.8569251736116712</v>
      </c>
      <c r="D15" s="15" t="s">
        <v>116</v>
      </c>
      <c r="E15" s="72">
        <v>1800.0</v>
      </c>
      <c r="F15" s="15" t="s">
        <v>93</v>
      </c>
      <c r="G15" s="15" t="s">
        <v>123</v>
      </c>
      <c r="H15" s="15">
        <v>1050.0</v>
      </c>
      <c r="I15" s="72" t="s">
        <v>118</v>
      </c>
      <c r="J15" s="15" t="s">
        <v>119</v>
      </c>
      <c r="N15" s="15" t="s">
        <v>124</v>
      </c>
    </row>
    <row r="16">
      <c r="B16" s="15">
        <v>7.0</v>
      </c>
      <c r="C16" s="16">
        <v>0.8806825810170267</v>
      </c>
      <c r="D16" s="15" t="s">
        <v>116</v>
      </c>
      <c r="E16" s="72">
        <v>1800.0</v>
      </c>
      <c r="F16" s="15" t="s">
        <v>93</v>
      </c>
      <c r="G16" s="15" t="s">
        <v>125</v>
      </c>
      <c r="H16" s="15">
        <v>1050.0</v>
      </c>
      <c r="I16" s="72" t="s">
        <v>118</v>
      </c>
      <c r="J16" s="15" t="s">
        <v>119</v>
      </c>
      <c r="N16" s="15" t="s">
        <v>126</v>
      </c>
    </row>
    <row r="17">
      <c r="B17" s="15">
        <v>8.0</v>
      </c>
      <c r="C17" s="16">
        <v>0.9006939467581105</v>
      </c>
      <c r="D17" s="15" t="s">
        <v>113</v>
      </c>
      <c r="E17" s="72" t="s">
        <v>114</v>
      </c>
      <c r="F17" s="15" t="s">
        <v>93</v>
      </c>
      <c r="I17" s="89"/>
    </row>
    <row r="18">
      <c r="B18" s="15">
        <v>9.0</v>
      </c>
      <c r="D18" s="15" t="s">
        <v>110</v>
      </c>
      <c r="E18" s="72" t="s">
        <v>111</v>
      </c>
      <c r="F18" s="15" t="s">
        <v>93</v>
      </c>
      <c r="I18" s="89"/>
      <c r="N18" s="15" t="s">
        <v>127</v>
      </c>
    </row>
    <row r="19">
      <c r="D19" s="15"/>
      <c r="E19" s="72"/>
      <c r="F19" s="15"/>
      <c r="H19" s="15"/>
      <c r="I19" s="72"/>
      <c r="N19" s="15"/>
    </row>
    <row r="20">
      <c r="B20" s="15">
        <v>10.0</v>
      </c>
      <c r="C20" s="16">
        <v>0.9091478703703615</v>
      </c>
      <c r="D20" s="90" t="s">
        <v>116</v>
      </c>
      <c r="E20" s="18" t="s">
        <v>90</v>
      </c>
      <c r="F20" s="90" t="s">
        <v>93</v>
      </c>
      <c r="G20" s="2"/>
      <c r="H20" s="18">
        <v>1050.0</v>
      </c>
      <c r="I20" s="90"/>
      <c r="J20" s="15" t="s">
        <v>119</v>
      </c>
      <c r="K20" s="2"/>
      <c r="L20" s="2"/>
      <c r="M20" s="2"/>
      <c r="N20" s="84" t="s">
        <v>128</v>
      </c>
    </row>
    <row r="21">
      <c r="B21" s="15">
        <v>11.0</v>
      </c>
      <c r="C21" s="16">
        <v>0.912496828706935</v>
      </c>
      <c r="D21" s="90" t="s">
        <v>116</v>
      </c>
      <c r="E21" s="18" t="s">
        <v>129</v>
      </c>
      <c r="F21" s="90" t="s">
        <v>93</v>
      </c>
      <c r="G21" s="2"/>
      <c r="H21" s="18">
        <v>1050.0</v>
      </c>
      <c r="I21" s="90"/>
      <c r="J21" s="15" t="s">
        <v>119</v>
      </c>
      <c r="K21" s="2"/>
      <c r="L21" s="83"/>
      <c r="M21" s="2"/>
      <c r="N21" s="84" t="s">
        <v>130</v>
      </c>
    </row>
    <row r="22">
      <c r="B22" s="15">
        <v>12.0</v>
      </c>
      <c r="C22" s="16">
        <v>0.9140540740772849</v>
      </c>
      <c r="D22" s="90" t="s">
        <v>116</v>
      </c>
      <c r="E22" s="18" t="s">
        <v>129</v>
      </c>
      <c r="F22" s="90" t="s">
        <v>93</v>
      </c>
      <c r="G22" s="2"/>
      <c r="H22" s="18">
        <v>1050.0</v>
      </c>
      <c r="I22" s="90"/>
      <c r="J22" s="15" t="s">
        <v>119</v>
      </c>
      <c r="K22" s="83"/>
      <c r="L22" s="11" t="s">
        <v>131</v>
      </c>
      <c r="M22" s="2"/>
      <c r="N22" s="84" t="s">
        <v>130</v>
      </c>
    </row>
    <row r="23">
      <c r="B23" s="15">
        <v>13.0</v>
      </c>
      <c r="C23" s="16">
        <v>0.9164498379614088</v>
      </c>
      <c r="D23" s="90" t="s">
        <v>116</v>
      </c>
      <c r="E23" s="18" t="s">
        <v>129</v>
      </c>
      <c r="F23" s="90" t="s">
        <v>93</v>
      </c>
      <c r="G23" s="2"/>
      <c r="H23" s="18">
        <v>1050.0</v>
      </c>
      <c r="I23" s="90"/>
      <c r="J23" s="15" t="s">
        <v>119</v>
      </c>
      <c r="K23" s="11" t="s">
        <v>132</v>
      </c>
      <c r="L23" s="83"/>
      <c r="M23" s="2"/>
      <c r="N23" s="84" t="s">
        <v>130</v>
      </c>
    </row>
    <row r="24">
      <c r="B24" s="15">
        <v>14.0</v>
      </c>
      <c r="C24" s="16">
        <v>0.9179737384256441</v>
      </c>
      <c r="D24" s="90" t="s">
        <v>116</v>
      </c>
      <c r="E24" s="18" t="s">
        <v>129</v>
      </c>
      <c r="F24" s="90" t="s">
        <v>93</v>
      </c>
      <c r="G24" s="2"/>
      <c r="H24" s="18">
        <v>1050.0</v>
      </c>
      <c r="I24" s="90"/>
      <c r="J24" s="15" t="s">
        <v>119</v>
      </c>
      <c r="K24" s="2"/>
      <c r="L24" s="2"/>
      <c r="M24" s="2"/>
      <c r="N24" s="84" t="s">
        <v>133</v>
      </c>
    </row>
    <row r="25">
      <c r="B25" s="15">
        <v>15.0</v>
      </c>
      <c r="C25" s="16">
        <v>0.9206346874998417</v>
      </c>
      <c r="D25" s="90" t="s">
        <v>116</v>
      </c>
      <c r="E25" s="18" t="s">
        <v>129</v>
      </c>
      <c r="F25" s="90" t="s">
        <v>93</v>
      </c>
      <c r="G25" s="2"/>
      <c r="H25" s="18">
        <v>1050.0</v>
      </c>
      <c r="I25" s="90"/>
      <c r="J25" s="15" t="s">
        <v>119</v>
      </c>
      <c r="K25" s="2"/>
      <c r="L25" s="2"/>
      <c r="M25" s="2"/>
      <c r="N25" s="84" t="s">
        <v>134</v>
      </c>
    </row>
    <row r="26">
      <c r="B26" s="15">
        <v>16.0</v>
      </c>
      <c r="C26" s="16">
        <v>0.9223194791702554</v>
      </c>
      <c r="D26" s="90" t="s">
        <v>116</v>
      </c>
      <c r="E26" s="18" t="s">
        <v>129</v>
      </c>
      <c r="F26" s="90" t="s">
        <v>93</v>
      </c>
      <c r="G26" s="2"/>
      <c r="H26" s="18">
        <v>1050.0</v>
      </c>
      <c r="I26" s="90"/>
      <c r="J26" s="15" t="s">
        <v>119</v>
      </c>
      <c r="K26" s="11" t="s">
        <v>135</v>
      </c>
      <c r="L26" s="2"/>
      <c r="M26" s="2"/>
      <c r="N26" s="84" t="s">
        <v>134</v>
      </c>
    </row>
    <row r="27">
      <c r="B27" s="15">
        <v>17.0</v>
      </c>
      <c r="C27" s="16">
        <v>0.9238851388872718</v>
      </c>
      <c r="D27" s="90" t="s">
        <v>116</v>
      </c>
      <c r="E27" s="18" t="s">
        <v>129</v>
      </c>
      <c r="F27" s="90" t="s">
        <v>93</v>
      </c>
      <c r="G27" s="2"/>
      <c r="H27" s="18">
        <v>1050.0</v>
      </c>
      <c r="I27" s="90"/>
      <c r="J27" s="15" t="s">
        <v>119</v>
      </c>
      <c r="K27" s="11" t="s">
        <v>136</v>
      </c>
      <c r="L27" s="11" t="s">
        <v>137</v>
      </c>
      <c r="M27" s="2"/>
      <c r="N27" s="84" t="s">
        <v>134</v>
      </c>
    </row>
    <row r="28">
      <c r="D28" s="15"/>
      <c r="E28" s="72"/>
      <c r="F28" s="15"/>
      <c r="H28" s="15"/>
      <c r="I28" s="72"/>
      <c r="N28" s="15"/>
    </row>
    <row r="29">
      <c r="B29" s="15">
        <v>18.0</v>
      </c>
      <c r="C29" s="16">
        <v>0.9285126851900714</v>
      </c>
      <c r="D29" s="15" t="s">
        <v>116</v>
      </c>
      <c r="E29" s="72">
        <v>1800.0</v>
      </c>
      <c r="F29" s="15" t="s">
        <v>93</v>
      </c>
      <c r="H29" s="15">
        <v>1050.0</v>
      </c>
      <c r="I29" s="72" t="s">
        <v>118</v>
      </c>
      <c r="J29" s="15" t="s">
        <v>138</v>
      </c>
      <c r="N29" s="15" t="s">
        <v>139</v>
      </c>
    </row>
    <row r="30">
      <c r="B30" s="15">
        <v>19.0</v>
      </c>
      <c r="C30" s="91">
        <v>0.9503472222222222</v>
      </c>
      <c r="D30" s="15" t="s">
        <v>116</v>
      </c>
      <c r="E30" s="72">
        <v>1800.0</v>
      </c>
      <c r="F30" s="15" t="s">
        <v>93</v>
      </c>
      <c r="H30" s="15">
        <v>1050.0</v>
      </c>
      <c r="I30" s="72" t="s">
        <v>118</v>
      </c>
      <c r="J30" s="15" t="s">
        <v>138</v>
      </c>
      <c r="N30" s="15" t="s">
        <v>140</v>
      </c>
    </row>
    <row r="31">
      <c r="B31" s="15">
        <v>20.0</v>
      </c>
      <c r="C31" s="16">
        <v>0.9733101851851852</v>
      </c>
      <c r="D31" s="15" t="s">
        <v>116</v>
      </c>
      <c r="E31" s="72">
        <v>1800.0</v>
      </c>
      <c r="F31" s="15" t="s">
        <v>93</v>
      </c>
      <c r="H31" s="15">
        <v>1050.0</v>
      </c>
      <c r="I31" s="72" t="s">
        <v>118</v>
      </c>
      <c r="J31" s="15" t="s">
        <v>138</v>
      </c>
      <c r="N31" s="15" t="s">
        <v>141</v>
      </c>
    </row>
    <row r="33">
      <c r="A33" s="30" t="s">
        <v>16</v>
      </c>
      <c r="B33" s="15">
        <v>21.0</v>
      </c>
      <c r="C33" s="16">
        <v>0.037389212964626495</v>
      </c>
      <c r="D33" s="15" t="s">
        <v>113</v>
      </c>
      <c r="E33" s="72" t="s">
        <v>114</v>
      </c>
      <c r="F33" s="15" t="s">
        <v>93</v>
      </c>
      <c r="H33" s="15">
        <v>1050.0</v>
      </c>
    </row>
    <row r="34">
      <c r="B34" s="15">
        <v>22.0</v>
      </c>
      <c r="C34" s="16">
        <v>0.04045138888888889</v>
      </c>
      <c r="D34" s="15" t="s">
        <v>110</v>
      </c>
      <c r="E34" s="72" t="s">
        <v>111</v>
      </c>
      <c r="F34" s="15" t="s">
        <v>93</v>
      </c>
      <c r="H34" s="15">
        <v>1050.0</v>
      </c>
      <c r="N34" s="15" t="s">
        <v>142</v>
      </c>
    </row>
    <row r="35">
      <c r="B35" s="15">
        <v>23.0</v>
      </c>
      <c r="C35" s="16">
        <v>0.044085393514251336</v>
      </c>
      <c r="D35" s="15" t="s">
        <v>115</v>
      </c>
      <c r="E35" s="72">
        <v>300.0</v>
      </c>
      <c r="F35" s="15" t="s">
        <v>93</v>
      </c>
      <c r="H35" s="15">
        <v>1050.0</v>
      </c>
      <c r="I35" s="72" t="s">
        <v>118</v>
      </c>
      <c r="N35" s="15" t="s">
        <v>143</v>
      </c>
    </row>
    <row r="36">
      <c r="B36" s="15">
        <v>24.0</v>
      </c>
      <c r="C36" s="16">
        <v>0.06491964120505145</v>
      </c>
      <c r="D36" s="15" t="s">
        <v>115</v>
      </c>
      <c r="E36" s="72">
        <v>300.0</v>
      </c>
      <c r="F36" s="15" t="s">
        <v>93</v>
      </c>
      <c r="H36" s="15">
        <v>1050.0</v>
      </c>
      <c r="I36" s="72" t="s">
        <v>118</v>
      </c>
      <c r="N36" s="15"/>
    </row>
    <row r="37">
      <c r="B37" s="15">
        <v>25.0</v>
      </c>
      <c r="C37" s="16">
        <v>0.07343906250025611</v>
      </c>
      <c r="D37" s="15" t="s">
        <v>116</v>
      </c>
      <c r="E37" s="72">
        <v>1800.0</v>
      </c>
      <c r="F37" s="15" t="s">
        <v>93</v>
      </c>
      <c r="G37" s="15" t="s">
        <v>144</v>
      </c>
      <c r="H37" s="15">
        <v>1050.0</v>
      </c>
      <c r="I37" s="72" t="s">
        <v>118</v>
      </c>
      <c r="J37" s="15" t="s">
        <v>145</v>
      </c>
      <c r="N37" s="15" t="s">
        <v>120</v>
      </c>
    </row>
    <row r="38">
      <c r="B38" s="15">
        <v>26.0</v>
      </c>
      <c r="C38" s="16">
        <v>0.09575231481481482</v>
      </c>
      <c r="D38" s="15" t="s">
        <v>116</v>
      </c>
      <c r="E38" s="72">
        <v>1800.0</v>
      </c>
      <c r="F38" s="15" t="s">
        <v>93</v>
      </c>
      <c r="G38" s="15" t="s">
        <v>146</v>
      </c>
      <c r="H38" s="15">
        <v>1050.0</v>
      </c>
      <c r="I38" s="72" t="s">
        <v>118</v>
      </c>
      <c r="J38" s="15" t="s">
        <v>119</v>
      </c>
      <c r="N38" s="15" t="s">
        <v>122</v>
      </c>
    </row>
    <row r="39">
      <c r="B39" s="15">
        <v>27.0</v>
      </c>
      <c r="C39" s="92">
        <v>0.11796296296296296</v>
      </c>
      <c r="D39" s="15" t="s">
        <v>116</v>
      </c>
      <c r="E39" s="72">
        <v>1800.0</v>
      </c>
      <c r="F39" s="15" t="s">
        <v>93</v>
      </c>
      <c r="G39" s="15" t="s">
        <v>147</v>
      </c>
      <c r="H39" s="15">
        <v>1050.0</v>
      </c>
      <c r="I39" s="72" t="s">
        <v>118</v>
      </c>
      <c r="J39" s="15" t="s">
        <v>138</v>
      </c>
      <c r="N39" s="15" t="s">
        <v>124</v>
      </c>
    </row>
    <row r="40">
      <c r="B40" s="93">
        <v>28.0</v>
      </c>
      <c r="C40" s="94"/>
      <c r="D40" s="93" t="s">
        <v>116</v>
      </c>
      <c r="E40" s="95"/>
      <c r="F40" s="93" t="s">
        <v>93</v>
      </c>
      <c r="G40" s="96"/>
      <c r="H40" s="93">
        <v>1050.0</v>
      </c>
      <c r="I40" s="95" t="s">
        <v>118</v>
      </c>
      <c r="J40" s="96"/>
      <c r="K40" s="96"/>
      <c r="L40" s="96"/>
      <c r="M40" s="96"/>
      <c r="N40" s="15" t="s">
        <v>148</v>
      </c>
    </row>
    <row r="41">
      <c r="B41" s="15">
        <v>28.0</v>
      </c>
      <c r="C41" s="16">
        <v>0.15799700231582392</v>
      </c>
      <c r="D41" s="15" t="s">
        <v>113</v>
      </c>
      <c r="E41" s="72" t="s">
        <v>114</v>
      </c>
      <c r="F41" s="15" t="s">
        <v>93</v>
      </c>
      <c r="I41" s="89"/>
      <c r="N41" s="15" t="s">
        <v>149</v>
      </c>
    </row>
    <row r="42">
      <c r="B42" s="15">
        <v>29.0</v>
      </c>
      <c r="C42" s="88">
        <v>0.16111111111111112</v>
      </c>
      <c r="D42" s="15" t="s">
        <v>110</v>
      </c>
      <c r="E42" s="72" t="s">
        <v>111</v>
      </c>
      <c r="F42" s="15" t="s">
        <v>93</v>
      </c>
      <c r="I42" s="89"/>
    </row>
    <row r="43">
      <c r="E43" s="72"/>
      <c r="I43" s="72"/>
      <c r="N43" s="15" t="s">
        <v>150</v>
      </c>
    </row>
    <row r="44">
      <c r="E44" s="72"/>
      <c r="I44" s="72"/>
      <c r="N44" s="15" t="s">
        <v>151</v>
      </c>
    </row>
    <row r="45">
      <c r="B45" s="15" t="s">
        <v>152</v>
      </c>
      <c r="C45" s="88">
        <v>0.2439814814814815</v>
      </c>
      <c r="D45" s="15" t="s">
        <v>153</v>
      </c>
      <c r="E45" s="72">
        <v>1800.0</v>
      </c>
      <c r="F45" s="15" t="s">
        <v>93</v>
      </c>
      <c r="I45" s="72"/>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53</v>
      </c>
      <c r="C1" s="44" t="s">
        <v>154</v>
      </c>
      <c r="D1" s="45"/>
      <c r="E1" s="45"/>
      <c r="F1" s="46"/>
      <c r="G1" s="43" t="s">
        <v>54</v>
      </c>
      <c r="H1" s="85" t="s">
        <v>155</v>
      </c>
      <c r="I1" s="48"/>
      <c r="J1" s="48"/>
      <c r="K1" s="48"/>
      <c r="L1" s="48"/>
      <c r="M1" s="48"/>
      <c r="N1" s="49"/>
      <c r="O1" s="47"/>
      <c r="P1" s="48"/>
      <c r="Q1" s="48"/>
      <c r="R1" s="48"/>
      <c r="S1" s="49"/>
    </row>
    <row r="2">
      <c r="A2" s="50"/>
      <c r="B2" s="51" t="s">
        <v>55</v>
      </c>
      <c r="C2" s="52" t="s">
        <v>156</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157</v>
      </c>
    </row>
    <row r="8">
      <c r="N8" s="15" t="s">
        <v>81</v>
      </c>
    </row>
    <row r="9">
      <c r="C9" s="97"/>
      <c r="D9" s="2"/>
      <c r="E9" s="83"/>
      <c r="F9" s="2"/>
    </row>
    <row r="10">
      <c r="B10" s="15" t="s">
        <v>158</v>
      </c>
      <c r="C10" s="16">
        <v>0.75</v>
      </c>
      <c r="D10" s="2" t="s">
        <v>159</v>
      </c>
      <c r="E10" s="83">
        <v>0.0</v>
      </c>
      <c r="F10" s="2" t="s">
        <v>93</v>
      </c>
      <c r="N10" s="15" t="s">
        <v>160</v>
      </c>
    </row>
    <row r="11">
      <c r="B11" s="15" t="s">
        <v>161</v>
      </c>
      <c r="C11" s="16">
        <v>0.8460083564859815</v>
      </c>
      <c r="D11" s="15" t="s">
        <v>153</v>
      </c>
      <c r="E11" s="15">
        <v>1800.0</v>
      </c>
      <c r="F11" s="2" t="s">
        <v>93</v>
      </c>
      <c r="N11" s="15" t="s">
        <v>162</v>
      </c>
    </row>
    <row r="13">
      <c r="N13" s="15" t="s">
        <v>163</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53</v>
      </c>
      <c r="C1" s="44" t="s">
        <v>164</v>
      </c>
      <c r="D1" s="45"/>
      <c r="E1" s="45"/>
      <c r="F1" s="46"/>
      <c r="G1" s="43" t="s">
        <v>54</v>
      </c>
      <c r="H1" s="85" t="s">
        <v>165</v>
      </c>
      <c r="I1" s="48"/>
      <c r="J1" s="48"/>
      <c r="K1" s="48"/>
      <c r="L1" s="48"/>
      <c r="M1" s="48"/>
      <c r="N1" s="49"/>
      <c r="O1" s="47"/>
      <c r="P1" s="48"/>
      <c r="Q1" s="48"/>
      <c r="R1" s="48"/>
      <c r="S1" s="49"/>
    </row>
    <row r="2">
      <c r="A2" s="50"/>
      <c r="B2" s="51" t="s">
        <v>55</v>
      </c>
      <c r="C2" s="17" t="s">
        <v>156</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80</v>
      </c>
    </row>
    <row r="8">
      <c r="N8" s="15" t="s">
        <v>81</v>
      </c>
    </row>
    <row r="9">
      <c r="N9" s="15" t="s">
        <v>166</v>
      </c>
    </row>
    <row r="10">
      <c r="B10" s="15">
        <v>1.0</v>
      </c>
      <c r="C10" s="16">
        <v>0.6468402777777778</v>
      </c>
      <c r="D10" s="11" t="s">
        <v>159</v>
      </c>
      <c r="E10" s="11">
        <v>0.0</v>
      </c>
      <c r="F10" s="2" t="s">
        <v>167</v>
      </c>
      <c r="N10" s="15" t="s">
        <v>168</v>
      </c>
    </row>
    <row r="11">
      <c r="B11" s="15">
        <v>2.0</v>
      </c>
      <c r="C11" s="16">
        <v>0.7111293634225149</v>
      </c>
      <c r="D11" s="2" t="s">
        <v>169</v>
      </c>
      <c r="E11" s="83" t="s">
        <v>170</v>
      </c>
      <c r="F11" s="2" t="s">
        <v>167</v>
      </c>
      <c r="N11" s="15" t="s">
        <v>171</v>
      </c>
    </row>
    <row r="12">
      <c r="B12" s="97">
        <v>45368.0</v>
      </c>
      <c r="C12" s="16">
        <v>0.7163161226853845</v>
      </c>
      <c r="D12" s="2" t="s">
        <v>169</v>
      </c>
      <c r="E12" s="83" t="s">
        <v>170</v>
      </c>
      <c r="F12" s="2" t="s">
        <v>93</v>
      </c>
      <c r="N12" s="15" t="s">
        <v>172</v>
      </c>
    </row>
    <row r="13">
      <c r="B13" s="72" t="s">
        <v>173</v>
      </c>
      <c r="C13" s="16">
        <v>0.7484832523186924</v>
      </c>
      <c r="D13" s="2" t="s">
        <v>169</v>
      </c>
      <c r="E13" s="83" t="s">
        <v>174</v>
      </c>
      <c r="F13" s="2" t="s">
        <v>93</v>
      </c>
      <c r="N13" s="15" t="s">
        <v>175</v>
      </c>
    </row>
    <row r="14">
      <c r="B14" s="72" t="s">
        <v>176</v>
      </c>
      <c r="C14" s="16">
        <v>0.7781820949021494</v>
      </c>
      <c r="D14" s="2" t="s">
        <v>169</v>
      </c>
      <c r="E14" s="83" t="s">
        <v>177</v>
      </c>
      <c r="F14" s="2" t="s">
        <v>93</v>
      </c>
    </row>
    <row r="15">
      <c r="B15" s="72" t="s">
        <v>178</v>
      </c>
      <c r="C15" s="16">
        <v>0.938419965277717</v>
      </c>
      <c r="D15" s="15" t="s">
        <v>153</v>
      </c>
      <c r="E15" s="15">
        <v>1800.0</v>
      </c>
      <c r="F15" s="2" t="s">
        <v>93</v>
      </c>
    </row>
    <row r="17">
      <c r="N17" s="15" t="s">
        <v>179</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53</v>
      </c>
      <c r="C1" s="98">
        <v>45297.0</v>
      </c>
      <c r="D1" s="45"/>
      <c r="E1" s="45"/>
      <c r="F1" s="46"/>
      <c r="G1" s="43" t="s">
        <v>54</v>
      </c>
      <c r="H1" s="85" t="s">
        <v>180</v>
      </c>
      <c r="I1" s="48"/>
      <c r="J1" s="48"/>
      <c r="K1" s="48"/>
      <c r="L1" s="48"/>
      <c r="M1" s="48"/>
      <c r="N1" s="49"/>
      <c r="O1" s="47"/>
      <c r="P1" s="48"/>
      <c r="Q1" s="48"/>
      <c r="R1" s="48"/>
      <c r="S1" s="49"/>
    </row>
    <row r="2">
      <c r="A2" s="50"/>
      <c r="B2" s="51" t="s">
        <v>55</v>
      </c>
      <c r="C2" s="52" t="s">
        <v>156</v>
      </c>
      <c r="D2" s="53"/>
      <c r="E2" s="53"/>
      <c r="F2" s="54"/>
      <c r="G2" s="55" t="s">
        <v>56</v>
      </c>
      <c r="H2" s="56" t="s">
        <v>57</v>
      </c>
      <c r="I2" s="48"/>
      <c r="J2" s="48"/>
      <c r="K2" s="48"/>
      <c r="L2" s="48"/>
      <c r="M2" s="48"/>
      <c r="N2" s="49"/>
      <c r="O2" s="47"/>
      <c r="P2" s="48"/>
      <c r="Q2" s="48"/>
      <c r="R2" s="48"/>
      <c r="S2" s="49"/>
    </row>
    <row r="3">
      <c r="A3" s="57"/>
      <c r="B3" s="58"/>
      <c r="C3" s="99" t="s">
        <v>181</v>
      </c>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182</v>
      </c>
    </row>
    <row r="8">
      <c r="B8" s="15"/>
      <c r="D8" s="15"/>
      <c r="E8" s="72"/>
      <c r="F8" s="15"/>
      <c r="N8" s="15" t="s">
        <v>183</v>
      </c>
    </row>
    <row r="9">
      <c r="B9" s="15"/>
      <c r="D9" s="15"/>
      <c r="E9" s="72"/>
      <c r="F9" s="15"/>
      <c r="N9" s="15" t="s">
        <v>184</v>
      </c>
    </row>
    <row r="10">
      <c r="A10" s="15" t="s">
        <v>19</v>
      </c>
      <c r="B10" s="15"/>
      <c r="C10" s="16"/>
      <c r="D10" s="15"/>
      <c r="E10" s="72"/>
      <c r="F10" s="15"/>
      <c r="N10" s="15" t="s">
        <v>185</v>
      </c>
    </row>
    <row r="11">
      <c r="B11" s="15">
        <v>1.0</v>
      </c>
      <c r="C11" s="16">
        <v>0.7437037037037038</v>
      </c>
      <c r="D11" s="15" t="s">
        <v>110</v>
      </c>
      <c r="E11" s="72" t="s">
        <v>111</v>
      </c>
      <c r="F11" s="15" t="s">
        <v>93</v>
      </c>
      <c r="N11" s="15" t="s">
        <v>186</v>
      </c>
    </row>
    <row r="12">
      <c r="N12" s="15" t="s">
        <v>187</v>
      </c>
    </row>
    <row r="13">
      <c r="M13" s="16">
        <v>0.7598526388901519</v>
      </c>
      <c r="N13" s="15" t="s">
        <v>188</v>
      </c>
    </row>
    <row r="14">
      <c r="B14" s="15">
        <v>2.0</v>
      </c>
      <c r="C14" s="16">
        <v>0.7703356365746004</v>
      </c>
      <c r="D14" s="15" t="s">
        <v>113</v>
      </c>
      <c r="E14" s="72" t="s">
        <v>114</v>
      </c>
      <c r="F14" s="15" t="s">
        <v>93</v>
      </c>
    </row>
    <row r="15">
      <c r="B15" s="15">
        <v>3.0</v>
      </c>
      <c r="C15" s="16">
        <v>0.7734526273125084</v>
      </c>
      <c r="D15" s="15" t="s">
        <v>110</v>
      </c>
      <c r="E15" s="72" t="s">
        <v>111</v>
      </c>
      <c r="F15" s="15" t="s">
        <v>93</v>
      </c>
      <c r="N15" s="15" t="s">
        <v>142</v>
      </c>
    </row>
    <row r="17">
      <c r="B17" s="15">
        <v>4.0</v>
      </c>
      <c r="C17" s="16">
        <v>0.7781828703703704</v>
      </c>
      <c r="D17" s="90" t="s">
        <v>116</v>
      </c>
      <c r="E17" s="18" t="s">
        <v>129</v>
      </c>
      <c r="F17" s="90" t="s">
        <v>93</v>
      </c>
      <c r="G17" s="2"/>
      <c r="H17" s="18">
        <v>1050.0</v>
      </c>
      <c r="I17" s="90"/>
      <c r="J17" s="15" t="s">
        <v>189</v>
      </c>
      <c r="K17" s="2"/>
      <c r="L17" s="2"/>
      <c r="M17" s="2"/>
      <c r="N17" s="84" t="s">
        <v>190</v>
      </c>
    </row>
    <row r="18">
      <c r="B18" s="15">
        <v>5.0</v>
      </c>
      <c r="C18" s="16">
        <v>0.780218287036405</v>
      </c>
      <c r="D18" s="90" t="s">
        <v>116</v>
      </c>
      <c r="E18" s="18" t="s">
        <v>129</v>
      </c>
      <c r="F18" s="90" t="s">
        <v>93</v>
      </c>
      <c r="G18" s="2"/>
      <c r="H18" s="18">
        <v>1050.0</v>
      </c>
      <c r="I18" s="90"/>
      <c r="J18" s="15" t="s">
        <v>189</v>
      </c>
      <c r="K18" s="2"/>
      <c r="L18" s="18" t="s">
        <v>191</v>
      </c>
      <c r="M18" s="2"/>
      <c r="N18" s="84" t="s">
        <v>192</v>
      </c>
    </row>
    <row r="19">
      <c r="B19" s="15">
        <v>6.0</v>
      </c>
      <c r="C19" s="16">
        <v>0.7829939814837417</v>
      </c>
      <c r="D19" s="90" t="s">
        <v>116</v>
      </c>
      <c r="E19" s="18" t="s">
        <v>129</v>
      </c>
      <c r="F19" s="90" t="s">
        <v>93</v>
      </c>
      <c r="G19" s="2"/>
      <c r="H19" s="18">
        <v>1050.0</v>
      </c>
      <c r="I19" s="90"/>
      <c r="J19" s="15" t="s">
        <v>189</v>
      </c>
      <c r="K19" s="83"/>
      <c r="L19" s="18" t="s">
        <v>193</v>
      </c>
      <c r="M19" s="2"/>
      <c r="N19" s="84" t="s">
        <v>194</v>
      </c>
    </row>
    <row r="20">
      <c r="B20" s="15">
        <v>7.0</v>
      </c>
      <c r="C20" s="16">
        <v>0.7858591203694232</v>
      </c>
      <c r="D20" s="90" t="s">
        <v>116</v>
      </c>
      <c r="E20" s="18" t="s">
        <v>129</v>
      </c>
      <c r="F20" s="90" t="s">
        <v>93</v>
      </c>
      <c r="G20" s="2"/>
      <c r="H20" s="18">
        <v>1050.0</v>
      </c>
      <c r="I20" s="90"/>
      <c r="J20" s="15" t="s">
        <v>189</v>
      </c>
      <c r="K20" s="11"/>
      <c r="L20" s="18" t="s">
        <v>195</v>
      </c>
      <c r="M20" s="2"/>
      <c r="N20" s="84" t="s">
        <v>194</v>
      </c>
    </row>
    <row r="21">
      <c r="B21" s="15">
        <v>8.0</v>
      </c>
      <c r="C21" s="16">
        <v>0.7888045254658209</v>
      </c>
      <c r="D21" s="90" t="s">
        <v>116</v>
      </c>
      <c r="E21" s="18" t="s">
        <v>129</v>
      </c>
      <c r="F21" s="90" t="s">
        <v>93</v>
      </c>
      <c r="G21" s="2"/>
      <c r="H21" s="18">
        <v>1050.0</v>
      </c>
      <c r="I21" s="90"/>
      <c r="J21" s="15" t="s">
        <v>189</v>
      </c>
      <c r="K21" s="11"/>
      <c r="L21" s="18" t="s">
        <v>195</v>
      </c>
      <c r="M21" s="2"/>
      <c r="N21" s="84" t="s">
        <v>194</v>
      </c>
    </row>
    <row r="22">
      <c r="B22" s="15">
        <v>9.0</v>
      </c>
      <c r="C22" s="16">
        <v>0.7915362384228501</v>
      </c>
      <c r="D22" s="90" t="s">
        <v>116</v>
      </c>
      <c r="E22" s="18" t="s">
        <v>129</v>
      </c>
      <c r="F22" s="90" t="s">
        <v>93</v>
      </c>
      <c r="G22" s="2"/>
      <c r="H22" s="18">
        <v>1050.0</v>
      </c>
      <c r="I22" s="90"/>
      <c r="J22" s="15" t="s">
        <v>189</v>
      </c>
      <c r="K22" s="2"/>
      <c r="L22" s="2"/>
      <c r="M22" s="2"/>
      <c r="N22" s="84" t="s">
        <v>196</v>
      </c>
    </row>
    <row r="23">
      <c r="B23" s="15">
        <v>10.0</v>
      </c>
      <c r="C23" s="16">
        <v>0.7947295486083021</v>
      </c>
      <c r="D23" s="90" t="s">
        <v>116</v>
      </c>
      <c r="E23" s="18" t="s">
        <v>129</v>
      </c>
      <c r="F23" s="90" t="s">
        <v>93</v>
      </c>
      <c r="G23" s="2"/>
      <c r="H23" s="18">
        <v>1050.0</v>
      </c>
      <c r="I23" s="90"/>
      <c r="J23" s="15" t="s">
        <v>189</v>
      </c>
      <c r="K23" s="2"/>
      <c r="L23" s="11" t="s">
        <v>132</v>
      </c>
      <c r="M23" s="2"/>
      <c r="N23" s="84" t="s">
        <v>197</v>
      </c>
    </row>
    <row r="24">
      <c r="B24" s="15">
        <v>11.0</v>
      </c>
      <c r="C24" s="16">
        <v>0.7969432870377204</v>
      </c>
      <c r="D24" s="90" t="s">
        <v>116</v>
      </c>
      <c r="E24" s="18" t="s">
        <v>129</v>
      </c>
      <c r="F24" s="90" t="s">
        <v>93</v>
      </c>
      <c r="G24" s="2"/>
      <c r="H24" s="18">
        <v>1050.0</v>
      </c>
      <c r="I24" s="90"/>
      <c r="J24" s="15" t="s">
        <v>189</v>
      </c>
      <c r="K24" s="11"/>
      <c r="L24" s="11" t="s">
        <v>198</v>
      </c>
      <c r="M24" s="2"/>
      <c r="N24" s="84" t="s">
        <v>197</v>
      </c>
    </row>
    <row r="25">
      <c r="D25" s="90"/>
      <c r="E25" s="18"/>
      <c r="F25" s="90"/>
      <c r="G25" s="2"/>
      <c r="H25" s="18"/>
      <c r="I25" s="90"/>
      <c r="K25" s="11"/>
      <c r="L25" s="11"/>
      <c r="M25" s="2"/>
      <c r="N25" s="84"/>
    </row>
    <row r="26">
      <c r="B26" s="15">
        <v>12.0</v>
      </c>
      <c r="C26" s="16">
        <v>0.8014068634220166</v>
      </c>
      <c r="D26" s="15" t="s">
        <v>115</v>
      </c>
      <c r="E26" s="72">
        <v>300.0</v>
      </c>
      <c r="F26" s="15" t="s">
        <v>93</v>
      </c>
      <c r="H26" s="15">
        <v>1050.0</v>
      </c>
      <c r="I26" s="72" t="s">
        <v>118</v>
      </c>
      <c r="N26" s="15" t="s">
        <v>199</v>
      </c>
    </row>
    <row r="27">
      <c r="B27" s="93">
        <v>13.0</v>
      </c>
      <c r="C27" s="94">
        <v>0.8100143518531695</v>
      </c>
      <c r="D27" s="93" t="s">
        <v>116</v>
      </c>
      <c r="E27" s="95">
        <v>1800.0</v>
      </c>
      <c r="F27" s="93" t="s">
        <v>93</v>
      </c>
      <c r="G27" s="93" t="s">
        <v>200</v>
      </c>
      <c r="H27" s="93">
        <v>1030.0</v>
      </c>
      <c r="I27" s="95" t="s">
        <v>118</v>
      </c>
      <c r="N27" s="100" t="s">
        <v>201</v>
      </c>
    </row>
    <row r="28">
      <c r="E28" s="72"/>
      <c r="I28" s="72"/>
    </row>
    <row r="29">
      <c r="E29" s="72"/>
      <c r="I29" s="72"/>
      <c r="M29" s="16">
        <v>0.07566893518378492</v>
      </c>
      <c r="N29" s="15" t="s">
        <v>202</v>
      </c>
    </row>
    <row r="30">
      <c r="E30" s="72"/>
      <c r="I30" s="72"/>
      <c r="M30" s="16">
        <v>0.15971899305441184</v>
      </c>
      <c r="N30" s="15" t="s">
        <v>203</v>
      </c>
    </row>
    <row r="31">
      <c r="E31" s="72"/>
      <c r="I31" s="89"/>
      <c r="M31" s="16">
        <v>0.19152049768308643</v>
      </c>
      <c r="N31" s="15" t="s">
        <v>204</v>
      </c>
    </row>
    <row r="32">
      <c r="E32" s="72"/>
      <c r="I32" s="89"/>
      <c r="N32" s="15" t="s">
        <v>205</v>
      </c>
    </row>
    <row r="33">
      <c r="E33" s="72"/>
      <c r="I33" s="72"/>
    </row>
    <row r="34">
      <c r="E34" s="72"/>
      <c r="I34" s="72"/>
    </row>
    <row r="35">
      <c r="E35" s="72"/>
      <c r="I35" s="72"/>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3.88"/>
  </cols>
  <sheetData>
    <row r="1">
      <c r="A1" s="42"/>
      <c r="B1" s="43" t="s">
        <v>53</v>
      </c>
      <c r="C1" s="98">
        <v>45328.0</v>
      </c>
      <c r="D1" s="45"/>
      <c r="E1" s="45"/>
      <c r="F1" s="46"/>
      <c r="G1" s="43" t="s">
        <v>54</v>
      </c>
      <c r="H1" s="85" t="s">
        <v>206</v>
      </c>
      <c r="I1" s="48"/>
      <c r="J1" s="48"/>
      <c r="K1" s="48"/>
      <c r="L1" s="48"/>
      <c r="M1" s="48"/>
      <c r="N1" s="49"/>
      <c r="O1" s="47"/>
      <c r="P1" s="48"/>
      <c r="Q1" s="48"/>
      <c r="R1" s="48"/>
      <c r="S1" s="49"/>
    </row>
    <row r="2">
      <c r="A2" s="50"/>
      <c r="B2" s="51" t="s">
        <v>55</v>
      </c>
      <c r="C2" s="17" t="s">
        <v>156</v>
      </c>
      <c r="D2" s="53"/>
      <c r="E2" s="53"/>
      <c r="F2" s="54"/>
      <c r="G2" s="55" t="s">
        <v>56</v>
      </c>
      <c r="H2" s="56" t="s">
        <v>57</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58</v>
      </c>
      <c r="B5" s="60" t="s">
        <v>59</v>
      </c>
      <c r="C5" s="60" t="s">
        <v>60</v>
      </c>
      <c r="D5" s="61"/>
      <c r="E5" s="62" t="s">
        <v>61</v>
      </c>
      <c r="F5" s="62" t="s">
        <v>62</v>
      </c>
      <c r="G5" s="61"/>
      <c r="H5" s="61"/>
      <c r="I5" s="62" t="s">
        <v>63</v>
      </c>
      <c r="J5" s="62" t="s">
        <v>64</v>
      </c>
      <c r="K5" s="63" t="s">
        <v>65</v>
      </c>
      <c r="L5" s="48"/>
      <c r="M5" s="49"/>
      <c r="N5" s="64" t="s">
        <v>66</v>
      </c>
      <c r="O5" s="65" t="s">
        <v>67</v>
      </c>
      <c r="S5" s="66"/>
    </row>
    <row r="6">
      <c r="A6" s="59" t="s">
        <v>68</v>
      </c>
      <c r="B6" s="49"/>
      <c r="C6" s="49"/>
      <c r="D6" s="62" t="s">
        <v>69</v>
      </c>
      <c r="E6" s="62" t="s">
        <v>70</v>
      </c>
      <c r="F6" s="62" t="s">
        <v>71</v>
      </c>
      <c r="G6" s="62" t="s">
        <v>72</v>
      </c>
      <c r="H6" s="62" t="s">
        <v>73</v>
      </c>
      <c r="I6" s="62" t="s">
        <v>74</v>
      </c>
      <c r="J6" s="62" t="s">
        <v>75</v>
      </c>
      <c r="K6" s="62" t="s">
        <v>76</v>
      </c>
      <c r="L6" s="62" t="s">
        <v>77</v>
      </c>
      <c r="M6" s="62" t="s">
        <v>78</v>
      </c>
      <c r="N6" s="49"/>
      <c r="O6" s="48"/>
      <c r="P6" s="48"/>
      <c r="Q6" s="48"/>
      <c r="R6" s="48"/>
      <c r="S6" s="49"/>
    </row>
    <row r="7">
      <c r="A7" s="67"/>
      <c r="B7" s="54"/>
      <c r="C7" s="68" t="s">
        <v>79</v>
      </c>
      <c r="D7" s="2"/>
      <c r="E7" s="2"/>
      <c r="F7" s="2"/>
      <c r="G7" s="2"/>
      <c r="H7" s="2"/>
      <c r="I7" s="2"/>
      <c r="J7" s="2"/>
      <c r="K7" s="2"/>
      <c r="L7" s="2"/>
      <c r="M7" s="2"/>
      <c r="N7" s="27" t="s">
        <v>207</v>
      </c>
    </row>
    <row r="8">
      <c r="N8" s="15" t="s">
        <v>183</v>
      </c>
    </row>
    <row r="10">
      <c r="A10" s="15" t="s">
        <v>19</v>
      </c>
    </row>
    <row r="11">
      <c r="B11" s="97">
        <v>45297.0</v>
      </c>
      <c r="N11" s="15" t="s">
        <v>208</v>
      </c>
    </row>
    <row r="12">
      <c r="B12" s="15">
        <v>7.0</v>
      </c>
      <c r="C12" s="16">
        <v>0.7142288078757701</v>
      </c>
      <c r="D12" s="15" t="s">
        <v>113</v>
      </c>
      <c r="E12" s="72" t="s">
        <v>114</v>
      </c>
      <c r="F12" s="15" t="s">
        <v>93</v>
      </c>
      <c r="N12" s="15" t="s">
        <v>209</v>
      </c>
    </row>
    <row r="13">
      <c r="B13" s="15">
        <v>8.0</v>
      </c>
      <c r="C13" s="16">
        <v>0.716631990741007</v>
      </c>
      <c r="D13" s="15" t="s">
        <v>110</v>
      </c>
      <c r="E13" s="72" t="s">
        <v>111</v>
      </c>
      <c r="F13" s="15" t="s">
        <v>93</v>
      </c>
      <c r="N13" s="15" t="s">
        <v>210</v>
      </c>
    </row>
    <row r="14">
      <c r="D14" s="101" t="s">
        <v>211</v>
      </c>
    </row>
    <row r="15">
      <c r="B15" s="15">
        <v>9.0</v>
      </c>
      <c r="C15" s="16">
        <v>0.78715923611162</v>
      </c>
      <c r="D15" s="15" t="s">
        <v>115</v>
      </c>
      <c r="E15" s="72">
        <v>300.0</v>
      </c>
      <c r="F15" s="15" t="s">
        <v>93</v>
      </c>
      <c r="G15" s="15" t="s">
        <v>212</v>
      </c>
      <c r="H15" s="15">
        <v>1030.0</v>
      </c>
      <c r="I15" s="72" t="s">
        <v>118</v>
      </c>
      <c r="J15" s="15" t="s">
        <v>213</v>
      </c>
    </row>
    <row r="16">
      <c r="B16" s="15">
        <v>10.0</v>
      </c>
      <c r="C16" s="16">
        <v>0.7979278472193982</v>
      </c>
      <c r="D16" s="15" t="s">
        <v>116</v>
      </c>
      <c r="E16" s="72">
        <v>1800.0</v>
      </c>
      <c r="F16" s="15" t="s">
        <v>93</v>
      </c>
      <c r="G16" s="15" t="s">
        <v>214</v>
      </c>
      <c r="H16" s="15">
        <v>1030.0</v>
      </c>
      <c r="I16" s="72" t="s">
        <v>118</v>
      </c>
      <c r="J16" s="15" t="s">
        <v>213</v>
      </c>
      <c r="N16" s="15" t="s">
        <v>120</v>
      </c>
    </row>
    <row r="17">
      <c r="B17" s="15">
        <v>11.0</v>
      </c>
      <c r="C17" s="16">
        <v>0.8202380555594573</v>
      </c>
      <c r="D17" s="15" t="s">
        <v>116</v>
      </c>
      <c r="E17" s="72">
        <v>1800.0</v>
      </c>
      <c r="F17" s="15" t="s">
        <v>93</v>
      </c>
      <c r="G17" s="15" t="s">
        <v>215</v>
      </c>
      <c r="H17" s="15">
        <v>1030.0</v>
      </c>
      <c r="I17" s="72" t="s">
        <v>118</v>
      </c>
      <c r="J17" s="15" t="s">
        <v>216</v>
      </c>
      <c r="N17" s="15" t="s">
        <v>217</v>
      </c>
    </row>
    <row r="18">
      <c r="C18" s="16">
        <v>0.8431368981473497</v>
      </c>
      <c r="D18" s="101" t="s">
        <v>218</v>
      </c>
      <c r="E18" s="72"/>
      <c r="F18" s="15"/>
      <c r="H18" s="15"/>
      <c r="I18" s="72"/>
      <c r="N18" s="15"/>
    </row>
    <row r="19">
      <c r="D19" s="15"/>
      <c r="E19" s="72"/>
      <c r="F19" s="15"/>
      <c r="H19" s="15"/>
      <c r="I19" s="72"/>
      <c r="N19" s="15"/>
    </row>
    <row r="20">
      <c r="B20" s="15">
        <v>12.0</v>
      </c>
      <c r="C20" s="16">
        <v>0.8485856018523918</v>
      </c>
      <c r="D20" s="15" t="s">
        <v>116</v>
      </c>
      <c r="E20" s="72">
        <v>300.0</v>
      </c>
      <c r="F20" s="15" t="s">
        <v>93</v>
      </c>
      <c r="H20" s="15"/>
      <c r="I20" s="72"/>
      <c r="N20" s="15" t="s">
        <v>219</v>
      </c>
    </row>
    <row r="21">
      <c r="D21" s="15"/>
      <c r="E21" s="72"/>
      <c r="F21" s="15"/>
      <c r="H21" s="15"/>
      <c r="I21" s="72"/>
      <c r="N21" s="15"/>
    </row>
    <row r="22">
      <c r="B22" s="15">
        <v>13.0</v>
      </c>
      <c r="C22" s="16">
        <v>0.8530499074113322</v>
      </c>
      <c r="D22" s="15" t="s">
        <v>116</v>
      </c>
      <c r="E22" s="72">
        <v>1800.0</v>
      </c>
      <c r="F22" s="15" t="s">
        <v>93</v>
      </c>
      <c r="G22" s="15" t="s">
        <v>220</v>
      </c>
      <c r="H22" s="15">
        <v>1030.0</v>
      </c>
      <c r="I22" s="72" t="s">
        <v>118</v>
      </c>
      <c r="J22" s="15" t="s">
        <v>221</v>
      </c>
      <c r="N22" s="15" t="s">
        <v>124</v>
      </c>
    </row>
    <row r="23">
      <c r="B23" s="15">
        <v>14.0</v>
      </c>
      <c r="C23" s="88">
        <v>0.8752777777777778</v>
      </c>
      <c r="D23" s="15" t="s">
        <v>116</v>
      </c>
      <c r="E23" s="72">
        <v>1800.0</v>
      </c>
      <c r="F23" s="15" t="s">
        <v>93</v>
      </c>
      <c r="G23" s="15" t="s">
        <v>222</v>
      </c>
      <c r="H23" s="15">
        <v>1030.0</v>
      </c>
      <c r="I23" s="72" t="s">
        <v>118</v>
      </c>
      <c r="J23" s="15" t="s">
        <v>223</v>
      </c>
      <c r="N23" s="15" t="s">
        <v>126</v>
      </c>
    </row>
    <row r="24">
      <c r="B24" s="15">
        <v>15.0</v>
      </c>
      <c r="C24" s="88">
        <v>0.897800925925926</v>
      </c>
      <c r="D24" s="15" t="s">
        <v>113</v>
      </c>
      <c r="E24" s="72" t="s">
        <v>114</v>
      </c>
      <c r="F24" s="15" t="s">
        <v>93</v>
      </c>
      <c r="I24" s="89"/>
      <c r="N24" s="15" t="s">
        <v>224</v>
      </c>
    </row>
    <row r="25">
      <c r="B25" s="15">
        <v>16.0</v>
      </c>
      <c r="C25" s="88">
        <v>0.9002083333333334</v>
      </c>
      <c r="D25" s="15" t="s">
        <v>110</v>
      </c>
      <c r="E25" s="72" t="s">
        <v>111</v>
      </c>
      <c r="F25" s="15" t="s">
        <v>93</v>
      </c>
      <c r="I25" s="89"/>
    </row>
    <row r="26">
      <c r="B26" s="15">
        <v>17.0</v>
      </c>
      <c r="C26" s="88">
        <v>0.9023611111111111</v>
      </c>
      <c r="D26" s="15" t="s">
        <v>116</v>
      </c>
      <c r="E26" s="72">
        <v>1800.0</v>
      </c>
      <c r="F26" s="15" t="s">
        <v>93</v>
      </c>
      <c r="G26" s="15" t="s">
        <v>225</v>
      </c>
      <c r="H26" s="15">
        <v>1030.0</v>
      </c>
      <c r="I26" s="72" t="s">
        <v>118</v>
      </c>
      <c r="N26" s="15" t="s">
        <v>139</v>
      </c>
    </row>
    <row r="27">
      <c r="B27" s="15"/>
      <c r="C27" s="16">
        <v>0.9380902777777778</v>
      </c>
      <c r="D27" s="101"/>
      <c r="E27" s="102" t="s">
        <v>226</v>
      </c>
      <c r="F27" s="15"/>
      <c r="H27" s="15"/>
      <c r="I27" s="72"/>
      <c r="N27" s="15"/>
    </row>
    <row r="28">
      <c r="B28" s="15"/>
      <c r="C28" s="16">
        <v>0.9532411458349088</v>
      </c>
      <c r="D28" s="101" t="s">
        <v>227</v>
      </c>
      <c r="E28" s="102"/>
      <c r="F28" s="15"/>
      <c r="H28" s="15"/>
      <c r="I28" s="72"/>
      <c r="N28" s="15"/>
    </row>
    <row r="29">
      <c r="C29" s="16"/>
      <c r="E29" s="72"/>
      <c r="I29" s="72"/>
    </row>
    <row r="30">
      <c r="A30" s="15" t="s">
        <v>16</v>
      </c>
      <c r="E30" s="72"/>
      <c r="I30" s="72"/>
    </row>
    <row r="31">
      <c r="B31" s="15">
        <v>18.0</v>
      </c>
      <c r="C31" s="88">
        <v>0.03181712962962963</v>
      </c>
      <c r="D31" s="15" t="s">
        <v>113</v>
      </c>
      <c r="E31" s="15" t="s">
        <v>114</v>
      </c>
      <c r="F31" s="15" t="s">
        <v>93</v>
      </c>
      <c r="N31" s="15" t="s">
        <v>228</v>
      </c>
    </row>
    <row r="32">
      <c r="B32" s="15">
        <v>19.0</v>
      </c>
      <c r="C32" s="88">
        <v>0.03424768518518519</v>
      </c>
      <c r="D32" s="15" t="s">
        <v>110</v>
      </c>
      <c r="E32" s="15" t="s">
        <v>111</v>
      </c>
      <c r="F32" s="15" t="s">
        <v>93</v>
      </c>
      <c r="N32" s="15" t="s">
        <v>127</v>
      </c>
    </row>
    <row r="33">
      <c r="C33" s="16">
        <v>0.06081085647747386</v>
      </c>
      <c r="D33" s="101" t="s">
        <v>229</v>
      </c>
    </row>
    <row r="34">
      <c r="B34" s="93">
        <v>20.0</v>
      </c>
      <c r="C34" s="103">
        <v>0.08296296296296296</v>
      </c>
      <c r="D34" s="93" t="s">
        <v>115</v>
      </c>
      <c r="E34" s="95">
        <v>300.0</v>
      </c>
      <c r="F34" s="93" t="s">
        <v>93</v>
      </c>
      <c r="G34" s="96"/>
      <c r="H34" s="93">
        <v>1050.0</v>
      </c>
      <c r="I34" s="95" t="s">
        <v>118</v>
      </c>
      <c r="N34" s="15" t="s">
        <v>230</v>
      </c>
    </row>
    <row r="35">
      <c r="B35" s="15">
        <v>21.0</v>
      </c>
      <c r="C35" s="88">
        <v>0.09730324074074075</v>
      </c>
      <c r="D35" s="15" t="s">
        <v>115</v>
      </c>
      <c r="E35" s="72">
        <v>300.0</v>
      </c>
      <c r="F35" s="15" t="s">
        <v>93</v>
      </c>
      <c r="H35" s="15">
        <v>1050.0</v>
      </c>
      <c r="I35" s="72" t="s">
        <v>118</v>
      </c>
      <c r="N35" s="15"/>
    </row>
    <row r="36">
      <c r="B36" s="15">
        <v>22.0</v>
      </c>
      <c r="C36" s="16">
        <v>0.10451388888888889</v>
      </c>
      <c r="D36" s="15" t="s">
        <v>116</v>
      </c>
      <c r="E36" s="72">
        <v>1800.0</v>
      </c>
      <c r="F36" s="15" t="s">
        <v>93</v>
      </c>
      <c r="G36" s="15" t="s">
        <v>231</v>
      </c>
      <c r="H36" s="15">
        <v>1025.0</v>
      </c>
      <c r="I36" s="72" t="s">
        <v>118</v>
      </c>
      <c r="J36" s="15" t="s">
        <v>232</v>
      </c>
      <c r="N36" s="15" t="s">
        <v>126</v>
      </c>
    </row>
    <row r="37">
      <c r="B37" s="15">
        <v>23.0</v>
      </c>
      <c r="C37" s="16">
        <v>0.12689814814814815</v>
      </c>
      <c r="D37" s="15" t="s">
        <v>113</v>
      </c>
      <c r="E37" s="72" t="s">
        <v>114</v>
      </c>
      <c r="F37" s="15" t="s">
        <v>93</v>
      </c>
      <c r="I37" s="89"/>
      <c r="N37" s="15" t="s">
        <v>224</v>
      </c>
    </row>
    <row r="38">
      <c r="B38" s="15">
        <v>24.0</v>
      </c>
      <c r="C38" s="16">
        <v>0.12931899305840489</v>
      </c>
      <c r="D38" s="15" t="s">
        <v>110</v>
      </c>
      <c r="E38" s="72" t="s">
        <v>111</v>
      </c>
      <c r="F38" s="15" t="s">
        <v>93</v>
      </c>
      <c r="I38" s="89"/>
      <c r="N38" s="15" t="s">
        <v>127</v>
      </c>
    </row>
    <row r="39">
      <c r="B39" s="15">
        <v>25.0</v>
      </c>
      <c r="C39" s="16">
        <v>0.1313888888888889</v>
      </c>
      <c r="D39" s="15" t="s">
        <v>116</v>
      </c>
      <c r="E39" s="72">
        <v>1800.0</v>
      </c>
      <c r="F39" s="15" t="s">
        <v>93</v>
      </c>
      <c r="G39" s="15" t="s">
        <v>233</v>
      </c>
      <c r="H39" s="15">
        <v>1025.0</v>
      </c>
      <c r="I39" s="72" t="s">
        <v>118</v>
      </c>
      <c r="J39" s="15" t="s">
        <v>234</v>
      </c>
      <c r="N39" s="15" t="s">
        <v>139</v>
      </c>
    </row>
    <row r="40">
      <c r="B40" s="15">
        <v>26.0</v>
      </c>
      <c r="C40" s="88">
        <v>0.15391203703703704</v>
      </c>
      <c r="D40" s="15" t="s">
        <v>116</v>
      </c>
      <c r="E40" s="72">
        <v>1800.0</v>
      </c>
      <c r="F40" s="15" t="s">
        <v>93</v>
      </c>
      <c r="G40" s="15" t="s">
        <v>235</v>
      </c>
      <c r="H40" s="15">
        <v>1025.0</v>
      </c>
      <c r="I40" s="72" t="s">
        <v>118</v>
      </c>
      <c r="J40" s="15" t="s">
        <v>236</v>
      </c>
      <c r="N40" s="15" t="s">
        <v>140</v>
      </c>
    </row>
    <row r="41">
      <c r="B41" s="15">
        <v>27.0</v>
      </c>
      <c r="C41" s="88">
        <v>0.17581018518518518</v>
      </c>
      <c r="D41" s="15" t="s">
        <v>116</v>
      </c>
      <c r="E41" s="72">
        <v>1800.0</v>
      </c>
      <c r="F41" s="15" t="s">
        <v>93</v>
      </c>
      <c r="H41" s="15">
        <v>1025.0</v>
      </c>
      <c r="I41" s="72" t="s">
        <v>118</v>
      </c>
      <c r="N41" s="15" t="s">
        <v>141</v>
      </c>
    </row>
    <row r="43">
      <c r="B43" s="15">
        <v>28.0</v>
      </c>
      <c r="C43" s="16">
        <v>0.2032826504582772</v>
      </c>
      <c r="D43" s="90" t="s">
        <v>116</v>
      </c>
      <c r="E43" s="18" t="s">
        <v>237</v>
      </c>
      <c r="F43" s="90" t="s">
        <v>93</v>
      </c>
      <c r="H43" s="15">
        <v>1025.0</v>
      </c>
      <c r="J43" s="15" t="s">
        <v>232</v>
      </c>
      <c r="N43" s="84" t="s">
        <v>238</v>
      </c>
    </row>
    <row r="44">
      <c r="B44" s="15">
        <v>29.0</v>
      </c>
      <c r="C44" s="16">
        <v>0.20747211805428378</v>
      </c>
      <c r="D44" s="90" t="s">
        <v>116</v>
      </c>
      <c r="E44" s="18" t="s">
        <v>239</v>
      </c>
      <c r="F44" s="90" t="s">
        <v>93</v>
      </c>
      <c r="H44" s="15">
        <v>1025.0</v>
      </c>
      <c r="J44" s="15" t="s">
        <v>232</v>
      </c>
      <c r="N44" s="84" t="s">
        <v>240</v>
      </c>
    </row>
    <row r="45">
      <c r="B45" s="15">
        <v>30.0</v>
      </c>
      <c r="C45" s="16">
        <v>0.20960648148148148</v>
      </c>
      <c r="D45" s="90" t="s">
        <v>116</v>
      </c>
      <c r="E45" s="18" t="s">
        <v>239</v>
      </c>
      <c r="F45" s="90" t="s">
        <v>93</v>
      </c>
      <c r="H45" s="15">
        <v>1025.0</v>
      </c>
      <c r="J45" s="15" t="s">
        <v>232</v>
      </c>
      <c r="K45" s="15" t="s">
        <v>135</v>
      </c>
      <c r="L45" s="15" t="s">
        <v>241</v>
      </c>
      <c r="N45" s="84" t="s">
        <v>240</v>
      </c>
    </row>
    <row r="46">
      <c r="B46" s="15">
        <v>31.0</v>
      </c>
      <c r="C46" s="16">
        <v>0.21201311342883855</v>
      </c>
      <c r="D46" s="90" t="s">
        <v>116</v>
      </c>
      <c r="E46" s="18" t="s">
        <v>239</v>
      </c>
      <c r="F46" s="90" t="s">
        <v>93</v>
      </c>
      <c r="H46" s="15">
        <v>1025.0</v>
      </c>
      <c r="J46" s="15" t="s">
        <v>232</v>
      </c>
      <c r="K46" s="15" t="s">
        <v>195</v>
      </c>
      <c r="N46" s="84" t="s">
        <v>240</v>
      </c>
    </row>
    <row r="47">
      <c r="B47" s="15">
        <v>32.0</v>
      </c>
      <c r="C47" s="16">
        <v>0.21455129629612202</v>
      </c>
      <c r="D47" s="90" t="s">
        <v>116</v>
      </c>
      <c r="E47" s="18" t="s">
        <v>237</v>
      </c>
      <c r="F47" s="90" t="s">
        <v>93</v>
      </c>
      <c r="H47" s="15">
        <v>1025.0</v>
      </c>
      <c r="J47" s="15" t="s">
        <v>232</v>
      </c>
      <c r="N47" s="84" t="s">
        <v>242</v>
      </c>
    </row>
    <row r="48">
      <c r="B48" s="15">
        <v>33.0</v>
      </c>
      <c r="C48" s="16">
        <v>0.21774868055945262</v>
      </c>
      <c r="D48" s="90" t="s">
        <v>116</v>
      </c>
      <c r="E48" s="18" t="s">
        <v>243</v>
      </c>
      <c r="F48" s="90" t="s">
        <v>93</v>
      </c>
      <c r="H48" s="15">
        <v>1025.0</v>
      </c>
      <c r="J48" s="15" t="s">
        <v>232</v>
      </c>
      <c r="N48" s="84" t="s">
        <v>244</v>
      </c>
    </row>
    <row r="49">
      <c r="B49" s="15">
        <v>34.0</v>
      </c>
      <c r="C49" s="16">
        <v>0.2207373726851074</v>
      </c>
      <c r="D49" s="90" t="s">
        <v>116</v>
      </c>
      <c r="E49" s="18" t="s">
        <v>243</v>
      </c>
      <c r="F49" s="90" t="s">
        <v>93</v>
      </c>
      <c r="H49" s="15">
        <v>1025.0</v>
      </c>
      <c r="J49" s="15" t="s">
        <v>232</v>
      </c>
      <c r="L49" s="15" t="s">
        <v>198</v>
      </c>
      <c r="N49" s="84" t="s">
        <v>245</v>
      </c>
    </row>
    <row r="50">
      <c r="B50" s="15">
        <v>35.0</v>
      </c>
      <c r="C50" s="16">
        <v>0.2238715624989709</v>
      </c>
      <c r="D50" s="90" t="s">
        <v>116</v>
      </c>
      <c r="E50" s="18" t="s">
        <v>243</v>
      </c>
      <c r="F50" s="90" t="s">
        <v>93</v>
      </c>
      <c r="H50" s="15">
        <v>1025.0</v>
      </c>
      <c r="J50" s="15" t="s">
        <v>232</v>
      </c>
      <c r="K50" s="15" t="s">
        <v>195</v>
      </c>
      <c r="N50" s="84" t="s">
        <v>245</v>
      </c>
    </row>
    <row r="51">
      <c r="B51" s="15">
        <v>36.0</v>
      </c>
      <c r="C51" s="88">
        <v>0.22783564814814813</v>
      </c>
      <c r="D51" s="15" t="s">
        <v>116</v>
      </c>
      <c r="E51" s="15" t="s">
        <v>237</v>
      </c>
      <c r="F51" s="90" t="s">
        <v>93</v>
      </c>
      <c r="H51" s="15">
        <v>1025.0</v>
      </c>
      <c r="J51" s="15" t="s">
        <v>232</v>
      </c>
      <c r="N51" s="84" t="s">
        <v>246</v>
      </c>
      <c r="P51" s="15" t="s">
        <v>247</v>
      </c>
    </row>
    <row r="52">
      <c r="B52" s="15">
        <v>37.0</v>
      </c>
      <c r="C52" s="88">
        <v>0.23217592592592592</v>
      </c>
      <c r="D52" s="90" t="s">
        <v>116</v>
      </c>
      <c r="E52" s="15" t="s">
        <v>243</v>
      </c>
      <c r="F52" s="90" t="s">
        <v>93</v>
      </c>
      <c r="H52" s="15">
        <v>1025.0</v>
      </c>
      <c r="J52" s="15" t="s">
        <v>232</v>
      </c>
      <c r="K52" s="15" t="s">
        <v>248</v>
      </c>
      <c r="N52" s="84" t="s">
        <v>249</v>
      </c>
    </row>
    <row r="53">
      <c r="B53" s="15">
        <v>38.0</v>
      </c>
      <c r="C53" s="88">
        <v>0.23631944444444444</v>
      </c>
      <c r="D53" s="90" t="s">
        <v>116</v>
      </c>
      <c r="E53" s="15" t="s">
        <v>243</v>
      </c>
      <c r="F53" s="90" t="s">
        <v>93</v>
      </c>
      <c r="H53" s="15">
        <v>1025.0</v>
      </c>
      <c r="J53" s="15" t="s">
        <v>232</v>
      </c>
      <c r="K53" s="15" t="s">
        <v>250</v>
      </c>
      <c r="N53" s="84" t="s">
        <v>251</v>
      </c>
    </row>
    <row r="54">
      <c r="B54" s="15">
        <v>39.0</v>
      </c>
      <c r="C54" s="88">
        <v>0.23950231481481482</v>
      </c>
      <c r="D54" s="15" t="s">
        <v>116</v>
      </c>
      <c r="E54" s="15" t="s">
        <v>243</v>
      </c>
      <c r="F54" s="90" t="s">
        <v>93</v>
      </c>
      <c r="H54" s="15">
        <v>1025.0</v>
      </c>
      <c r="J54" s="15" t="s">
        <v>232</v>
      </c>
      <c r="K54" s="15" t="s">
        <v>252</v>
      </c>
      <c r="L54" s="15" t="s">
        <v>253</v>
      </c>
      <c r="N54" s="84" t="s">
        <v>251</v>
      </c>
    </row>
    <row r="55">
      <c r="B55" s="15">
        <v>40.0</v>
      </c>
      <c r="C55" s="103">
        <v>0.24248842592592593</v>
      </c>
      <c r="D55" s="104" t="s">
        <v>116</v>
      </c>
      <c r="E55" s="93" t="s">
        <v>237</v>
      </c>
      <c r="F55" s="104" t="s">
        <v>93</v>
      </c>
      <c r="G55" s="96"/>
      <c r="H55" s="93">
        <v>1025.0</v>
      </c>
      <c r="I55" s="96"/>
      <c r="J55" s="96"/>
      <c r="K55" s="96"/>
      <c r="L55" s="96"/>
      <c r="M55" s="96"/>
      <c r="N55" s="105" t="s">
        <v>254</v>
      </c>
      <c r="O55" s="96"/>
      <c r="P55" s="15" t="s">
        <v>255</v>
      </c>
    </row>
    <row r="56">
      <c r="D56" s="90"/>
      <c r="F56" s="90"/>
      <c r="N56" s="84"/>
    </row>
    <row r="57">
      <c r="B57" s="15">
        <v>41.0</v>
      </c>
      <c r="C57" s="88">
        <v>0.275</v>
      </c>
      <c r="D57" s="79" t="s">
        <v>92</v>
      </c>
      <c r="E57" s="2" t="s">
        <v>102</v>
      </c>
      <c r="F57" s="106" t="s">
        <v>93</v>
      </c>
      <c r="I57" s="89"/>
      <c r="N57" s="107" t="s">
        <v>256</v>
      </c>
    </row>
    <row r="58">
      <c r="B58" s="15">
        <v>42.0</v>
      </c>
      <c r="C58" s="88">
        <v>0.27824074074074073</v>
      </c>
      <c r="D58" s="79" t="s">
        <v>92</v>
      </c>
      <c r="E58" s="2" t="s">
        <v>257</v>
      </c>
      <c r="F58" s="72" t="s">
        <v>93</v>
      </c>
      <c r="I58" s="89"/>
      <c r="L58" s="15" t="s">
        <v>95</v>
      </c>
      <c r="N58" s="107" t="s">
        <v>258</v>
      </c>
    </row>
    <row r="59">
      <c r="B59" s="15">
        <v>43.0</v>
      </c>
      <c r="C59" s="88">
        <v>0.28054398148148146</v>
      </c>
      <c r="D59" s="79" t="s">
        <v>92</v>
      </c>
      <c r="E59" s="79" t="s">
        <v>259</v>
      </c>
      <c r="F59" s="72" t="s">
        <v>93</v>
      </c>
      <c r="I59" s="89"/>
      <c r="L59" s="15" t="s">
        <v>95</v>
      </c>
      <c r="N59" s="79" t="s">
        <v>260</v>
      </c>
    </row>
    <row r="60">
      <c r="B60" s="15">
        <v>44.0</v>
      </c>
      <c r="C60" s="88">
        <v>0.2824305555555556</v>
      </c>
      <c r="D60" s="79" t="s">
        <v>92</v>
      </c>
      <c r="E60" s="79" t="s">
        <v>261</v>
      </c>
      <c r="F60" s="72" t="s">
        <v>93</v>
      </c>
      <c r="I60" s="89"/>
      <c r="L60" s="15" t="s">
        <v>95</v>
      </c>
      <c r="N60" s="79" t="s">
        <v>262</v>
      </c>
    </row>
    <row r="61">
      <c r="B61" s="15">
        <v>45.0</v>
      </c>
      <c r="C61" s="88">
        <v>0.2840509259259259</v>
      </c>
      <c r="D61" s="79" t="s">
        <v>92</v>
      </c>
      <c r="E61" s="79" t="s">
        <v>263</v>
      </c>
      <c r="F61" s="72" t="s">
        <v>93</v>
      </c>
      <c r="I61" s="89"/>
      <c r="L61" s="15" t="s">
        <v>95</v>
      </c>
      <c r="N61" s="79" t="s">
        <v>264</v>
      </c>
    </row>
    <row r="62">
      <c r="B62" s="15">
        <v>46.0</v>
      </c>
      <c r="C62" s="88">
        <v>0.2857060185185185</v>
      </c>
      <c r="D62" s="79" t="s">
        <v>92</v>
      </c>
      <c r="E62" s="79" t="s">
        <v>265</v>
      </c>
      <c r="F62" s="72" t="s">
        <v>93</v>
      </c>
      <c r="I62" s="89"/>
      <c r="L62" s="15" t="s">
        <v>95</v>
      </c>
      <c r="N62" s="79" t="s">
        <v>266</v>
      </c>
      <c r="P62" s="15" t="s">
        <v>267</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