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17.xml"/>
  <Override ContentType="application/vnd.openxmlformats-officedocument.spreadsheetml.worksheet+xml" PartName="/xl/worksheets/sheet15.xml"/>
  <Override ContentType="application/vnd.openxmlformats-officedocument.spreadsheetml.worksheet+xml" PartName="/xl/worksheets/sheet19.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16.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4.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18.xml"/>
  <Override ContentType="application/vnd.openxmlformats-officedocument.spreadsheetml.worksheet+xml" PartName="/xl/worksheets/sheet3.xml"/>
  <Override ContentType="application/vnd.openxmlformats-officedocument.spreadsheetml.worksheet+xml" PartName="/xl/worksheets/sheet9.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5.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17.xml"/>
  <Override ContentType="application/vnd.openxmlformats-officedocument.drawing+xml" PartName="/xl/drawings/drawing8.xml"/>
  <Override ContentType="application/vnd.openxmlformats-officedocument.drawing+xml" PartName="/xl/drawings/drawing16.xml"/>
  <Override ContentType="application/vnd.openxmlformats-officedocument.drawing+xml" PartName="/xl/drawings/drawing19.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5.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8.xml"/>
  <Override ContentType="application/vnd.openxmlformats-officedocument.drawing+xml" PartName="/xl/drawings/drawing11.xml"/>
  <Override ContentType="application/vnd.openxmlformats-officedocument.spreadsheetml.styles+xml" PartName="/xl/styles.xml"/>
  <Override ContentType="application/vnd.openxmlformats-officedocument.drawingml.chart+xml" PartName="/xl/charts/chart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obot" sheetId="1" r:id="rId4"/>
    <sheet state="visible" name="Run Summary" sheetId="2" r:id="rId5"/>
    <sheet state="visible" name="LOCKED" sheetId="3" r:id="rId6"/>
    <sheet state="visible" name="27082024" sheetId="4" r:id="rId7"/>
    <sheet state="visible" name="28082024" sheetId="5" r:id="rId8"/>
    <sheet state="visible" name="29082024" sheetId="6" r:id="rId9"/>
    <sheet state="visible" name="30082024" sheetId="7" r:id="rId10"/>
    <sheet state="visible" name="31082024" sheetId="8" r:id="rId11"/>
    <sheet state="visible" name="01092024" sheetId="9" r:id="rId12"/>
    <sheet state="visible" name="02092024" sheetId="10" r:id="rId13"/>
    <sheet state="visible" name="03092024" sheetId="11" r:id="rId14"/>
    <sheet state="visible" name="04092024" sheetId="12" r:id="rId15"/>
    <sheet state="visible" name="05092024" sheetId="13" r:id="rId16"/>
    <sheet state="visible" name="06092024" sheetId="14" r:id="rId17"/>
    <sheet state="visible" name="07092024" sheetId="15" r:id="rId18"/>
    <sheet state="visible" name="08092024" sheetId="16" r:id="rId19"/>
    <sheet state="visible" name="Twilights" sheetId="17" r:id="rId20"/>
    <sheet state="visible" name="09092024" sheetId="18" r:id="rId21"/>
    <sheet state="visible" name="10092024" sheetId="19" r:id="rId22"/>
  </sheets>
  <definedNames/>
  <calcPr/>
</workbook>
</file>

<file path=xl/sharedStrings.xml><?xml version="1.0" encoding="utf-8"?>
<sst xmlns="http://schemas.openxmlformats.org/spreadsheetml/2006/main" count="4385" uniqueCount="1111">
  <si>
    <t>Main folder path: Z:\Robot_tile_files\{folder}    Labview writes the robot shift file to: C:\Robot\robot_shift_abs_{DATETIME}.csv</t>
  </si>
  <si>
    <t>Currently on telescope</t>
  </si>
  <si>
    <t>Currently on robot</t>
  </si>
  <si>
    <t>Date</t>
  </si>
  <si>
    <t>Time</t>
  </si>
  <si>
    <t>Field</t>
  </si>
  <si>
    <t>Filename</t>
  </si>
  <si>
    <t>Folder</t>
  </si>
  <si>
    <t>Metrology Timestamp</t>
  </si>
  <si>
    <t>Configuring/Unconfiguring?</t>
  </si>
  <si>
    <t>Magnet rotation</t>
  </si>
  <si>
    <t>Timeouts</t>
  </si>
  <si>
    <t>Comments (dome temp)</t>
  </si>
  <si>
    <t>A3667_T060_SNAFU</t>
  </si>
  <si>
    <t>Robot_A3677_T060.csv</t>
  </si>
  <si>
    <t>C</t>
  </si>
  <si>
    <t>H01_T107_SANFU</t>
  </si>
  <si>
    <t>Robot_H01_T107.csv</t>
  </si>
  <si>
    <t>U</t>
  </si>
  <si>
    <t>A3667_T045</t>
  </si>
  <si>
    <t>Robot_A3677_T045.csv</t>
  </si>
  <si>
    <t>A0085_T025</t>
  </si>
  <si>
    <t>Robot_A0085_T025.csv</t>
  </si>
  <si>
    <t>Robot_A3667_T045.csv</t>
  </si>
  <si>
    <t>A3667_T049</t>
  </si>
  <si>
    <t>Robot_A3667_T049.csv</t>
  </si>
  <si>
    <t>says  0 timeouts</t>
  </si>
  <si>
    <t>Emergency stop fault at seq 8.</t>
  </si>
  <si>
    <t>Rerun  from seq 8</t>
  </si>
  <si>
    <t>A3667_T062</t>
  </si>
  <si>
    <t>Robot_A3667_T062.csv</t>
  </si>
  <si>
    <t>A0085_T028</t>
  </si>
  <si>
    <t>Robot_A0085_T028.csv</t>
  </si>
  <si>
    <t>A3667_T063</t>
  </si>
  <si>
    <t>Robot_A3667_T063.csv</t>
  </si>
  <si>
    <t>A0085_T029</t>
  </si>
  <si>
    <t>Robot_A0085_T029.csv</t>
  </si>
  <si>
    <t>A0085_T030</t>
  </si>
  <si>
    <t>Robot_A0085_T030.csv</t>
  </si>
  <si>
    <t>A3667_T064</t>
  </si>
  <si>
    <t>Robot_A3667_T064.csv</t>
  </si>
  <si>
    <t>A0085_T031</t>
  </si>
  <si>
    <t>Robot_A0085_T031.csv</t>
  </si>
  <si>
    <t>A3716_T034</t>
  </si>
  <si>
    <t>Robot_A3716_T034.csv</t>
  </si>
  <si>
    <t>A3667_T061</t>
  </si>
  <si>
    <t>Robot_A3667_T061.csv</t>
  </si>
  <si>
    <t>A0119_T062</t>
  </si>
  <si>
    <t>Robot_A0119_T062.csv</t>
  </si>
  <si>
    <t>A3716_T035</t>
  </si>
  <si>
    <t>Robot_A3716_T035.csv</t>
  </si>
  <si>
    <t>A3716_T037</t>
  </si>
  <si>
    <t>Robot_A3716_T037.csv</t>
  </si>
  <si>
    <t>A0119_T063</t>
  </si>
  <si>
    <t>Robot_A0119_T063.csv</t>
  </si>
  <si>
    <t>A3716_T039</t>
  </si>
  <si>
    <t>Robot_A3716_T039.csv</t>
  </si>
  <si>
    <t>A3716_T041</t>
  </si>
  <si>
    <t>Robot_A3716_T041.csv</t>
  </si>
  <si>
    <t>Stop at seq 4 (after completely placing a magnet, then suddenly stop working) - video uploaded to data central</t>
  </si>
  <si>
    <t>Start from seq 6</t>
  </si>
  <si>
    <t>A3716_T044</t>
  </si>
  <si>
    <t>Robot_A3716_T044.csv</t>
  </si>
  <si>
    <t>Reconfiguring due moon distance</t>
  </si>
  <si>
    <t>A2399_T011</t>
  </si>
  <si>
    <t>Robot_A2399_T011.csv</t>
  </si>
  <si>
    <t>Robot emergency stop at seq 67</t>
  </si>
  <si>
    <t>pins operate ok, Restart from seq 67</t>
  </si>
  <si>
    <t>Robot emergency stop at seq 2</t>
  </si>
  <si>
    <t>pins operate ok,Restart from seq 2, emergency stop at seq 19</t>
  </si>
  <si>
    <t>pins operate ok, Restart fm seq 20</t>
  </si>
  <si>
    <t>Robot_A0119_T064.csv</t>
  </si>
  <si>
    <t>Labview stop at seq 0.  no errors, restarted. At end of unconfigure below error shown.</t>
  </si>
  <si>
    <t>Completed?</t>
  </si>
  <si>
    <r>
      <rPr>
        <rFont val="Arial"/>
        <color theme="1"/>
      </rPr>
      <t xml:space="preserve">Intial QC check 
    FWHM   &lt;  3" 
Trans  &gt; 0.33
Repeat if </t>
    </r>
    <r>
      <rPr>
        <rFont val="Arial"/>
        <b/>
        <color theme="1"/>
      </rPr>
      <t xml:space="preserve">both </t>
    </r>
    <r>
      <rPr>
        <rFont val="Arial"/>
        <color theme="1"/>
      </rPr>
      <t>spectrographs
 fail either of above checks</t>
    </r>
  </si>
  <si>
    <t>Comment</t>
  </si>
  <si>
    <r>
      <rPr>
        <rFont val="Arial"/>
        <color rgb="FF000000"/>
      </rPr>
      <t>A3667_T060_SNAFU</t>
    </r>
  </si>
  <si>
    <t>Y</t>
  </si>
  <si>
    <t>FWHM ok. 
 Trans: AAOmega strange values
Spector &gt;0.8</t>
  </si>
  <si>
    <t>All dithers complete, but seeing in 3-6" range, nil cloud, some light smoke haze around</t>
  </si>
  <si>
    <r>
      <rPr>
        <rFont val="Arial"/>
        <color rgb="FF000000"/>
      </rPr>
      <t>H01_T107_SNAFU</t>
    </r>
  </si>
  <si>
    <t>dither A, both
 spectrographs &gt; 3"</t>
  </si>
  <si>
    <t>OK</t>
  </si>
  <si>
    <t>All dithers complete, seeing ~2.5", nil cloud, some light smoke haze around</t>
  </si>
  <si>
    <t>N (for repeat)</t>
  </si>
  <si>
    <r>
      <rPr>
        <rFont val="Arial"/>
        <color theme="1"/>
      </rPr>
      <t>both FWHM &gt; 3"</t>
    </r>
    <r>
      <rPr>
        <rFont val="Arial"/>
        <color rgb="FFFF0000"/>
      </rPr>
      <t>,</t>
    </r>
    <r>
      <rPr>
        <rFont val="Arial"/>
        <color theme="1"/>
      </rPr>
      <t xml:space="preserve"> all dithers</t>
    </r>
  </si>
  <si>
    <t>All dithers complete, seeing 3-6", nil cloud, some light smoke haze around. Repeated 30 Aug.</t>
  </si>
  <si>
    <t>All dithers complete, mostly sub 2" seeing , nil cloud, some light smoke haze around</t>
  </si>
  <si>
    <t>Y(repeated)</t>
  </si>
  <si>
    <t xml:space="preserve">All dithers complete, 2" seeing , nil cloud, some light smoke haze around. </t>
  </si>
  <si>
    <t>N(for repeat)</t>
  </si>
  <si>
    <t>ABCDE &gt; 3"</t>
  </si>
  <si>
    <t>Poor seeing, 6" initially. Some light smoke haze around. Repeated 01 Sep</t>
  </si>
  <si>
    <t>Dither G &gt; 3"</t>
  </si>
  <si>
    <t>Dither A disabled, rotation set incorrectly, some galaxies on edge of plate nearly off bundles.
 Ok from dither B, sub 2" seeing until last two dithers,. Sky clear</t>
  </si>
  <si>
    <t>Variable seeing 2 - 5", better in middle dithers.  Sky clear.</t>
  </si>
  <si>
    <t>sub 2" seeing, sky clear</t>
  </si>
  <si>
    <t>sub 2" seeing except for dither G at 2 - 4", sky clear</t>
  </si>
  <si>
    <t>seeing around 2", sky clear</t>
  </si>
  <si>
    <t>Is this a tile A0085_T030? (Mina),(thks Mina, fixed, Tom)</t>
  </si>
  <si>
    <t>seeing 2.5 - 3.0", sky clear</t>
  </si>
  <si>
    <t>N(for repaet)</t>
  </si>
  <si>
    <t>most dithers &gt; 3"</t>
  </si>
  <si>
    <t>seeing above 4", worse as run progressed, periods of &gt; 7", sky clear</t>
  </si>
  <si>
    <t>seeing 1.5" - 3", sky clear</t>
  </si>
  <si>
    <t>seeing 2.0"-2.6", sky clear</t>
  </si>
  <si>
    <t>seeing 1.0"-1.5", sky clear</t>
  </si>
  <si>
    <t>EFG &gt; 3"</t>
  </si>
  <si>
    <t>seeing 1.5"-2.0" for ABCD, the rest need to be repeated. Some smoke/dust around (possibly from a controlled bush fire nearby)</t>
  </si>
  <si>
    <t>seeing 1.0"-2.0", sky clear, finish EFG, repeat C (but comparable to C taken previously) and D</t>
  </si>
  <si>
    <t>Periods of &gt;7" (B affected), most dithers between 3"-5"</t>
  </si>
  <si>
    <t>seeing 0.8"-2.7" (from DR qc check), dither B with suddenly worse seeing but no clouds, may repeat some dithers</t>
  </si>
  <si>
    <t>seeing 1.0"- 2.0" ditther B, C and D are repeated (after completeing the full dither)</t>
  </si>
  <si>
    <t>seeing 1.5"-2", sky clear</t>
  </si>
  <si>
    <t>seeing 1.5"-3.0", sky clear</t>
  </si>
  <si>
    <t>seeing 2.5"-5.0", worst in middle of dithers, improved towards end.   Sky clear, moon 44%, 80 degrees away.</t>
  </si>
  <si>
    <t>A0119_T064</t>
  </si>
  <si>
    <t>Y(six dithers)</t>
  </si>
  <si>
    <t>seeing 2.5"-5.0",   Sky clear until dither G, unable to complete G.</t>
  </si>
  <si>
    <t>Date:</t>
  </si>
  <si>
    <t>Weather:</t>
  </si>
  <si>
    <t>Observers:</t>
  </si>
  <si>
    <t>Program:</t>
  </si>
  <si>
    <t>Hector Survey</t>
  </si>
  <si>
    <t>Field name &amp;</t>
  </si>
  <si>
    <t>Run range</t>
  </si>
  <si>
    <t>Local time</t>
  </si>
  <si>
    <t>Exp. Time</t>
  </si>
  <si>
    <t>Read</t>
  </si>
  <si>
    <t>Guide</t>
  </si>
  <si>
    <t>Seeing</t>
  </si>
  <si>
    <t>Offset (arcsec)</t>
  </si>
  <si>
    <t>Notes</t>
  </si>
  <si>
    <t>DR Notes</t>
  </si>
  <si>
    <t>Robot file name</t>
  </si>
  <si>
    <t>Obs. Type</t>
  </si>
  <si>
    <t>(sec)</t>
  </si>
  <si>
    <t>Speed</t>
  </si>
  <si>
    <t>ZD (Airmass)</t>
  </si>
  <si>
    <t>Rotator (mdeg)</t>
  </si>
  <si>
    <t>Stars Used</t>
  </si>
  <si>
    <t>(arcsec)</t>
  </si>
  <si>
    <t>N-S</t>
  </si>
  <si>
    <t>E-W</t>
  </si>
  <si>
    <t>Rel or Abs.</t>
  </si>
  <si>
    <t>press "cmd+shift+:" to automatically add timestamp</t>
  </si>
  <si>
    <t>AAOmega Focus Values: Blue: Focus=, Spectral=, Spatial=, Red: Focus=, Spectral=, Spatial=, Spector Blue=,  Spector Red=</t>
  </si>
  <si>
    <t xml:space="preserve">Telescope Focus = </t>
  </si>
  <si>
    <t>27/08/2024</t>
  </si>
  <si>
    <t>Clear</t>
  </si>
  <si>
    <t>Tom W, A Ristea</t>
  </si>
  <si>
    <t>AAOmega Focus Values: Blue: Focus=121, Spectral=3391, Spatial=2539, Red: Focus=514.9, Spectral=2575.8, Spatial=1622.4, Spector Blue=2849.03,  Spector Red=2313.01</t>
  </si>
  <si>
    <t>Telescope Focus = 38.9</t>
  </si>
  <si>
    <t>AAomega focussing issues, resolved, but missed twilights,  Spector took a couple of goes as well, so no SNAFU</t>
  </si>
  <si>
    <t>Arc</t>
  </si>
  <si>
    <t>80/80/80/20</t>
  </si>
  <si>
    <t>Normal/Medium</t>
  </si>
  <si>
    <t>No CuNe lamp</t>
  </si>
  <si>
    <t>Fibre Flat</t>
  </si>
  <si>
    <t>60/60/50/25</t>
  </si>
  <si>
    <t>TLC ok</t>
  </si>
  <si>
    <t>Acquisition</t>
  </si>
  <si>
    <t>39.3(1.29)</t>
  </si>
  <si>
    <t>Object</t>
  </si>
  <si>
    <t>37.5(1.26)</t>
  </si>
  <si>
    <t>G1-G6</t>
  </si>
  <si>
    <t>2-6"</t>
  </si>
  <si>
    <t>Dither A, horrible seeing</t>
  </si>
  <si>
    <t>34.0(1.21)</t>
  </si>
  <si>
    <t>Dither B</t>
  </si>
  <si>
    <t>3-6"</t>
  </si>
  <si>
    <t>Dither C</t>
  </si>
  <si>
    <t>27.6(1.13)</t>
  </si>
  <si>
    <t>Dither D</t>
  </si>
  <si>
    <t>25.5(1.11)</t>
  </si>
  <si>
    <t>Dither E</t>
  </si>
  <si>
    <t>25.2(1.10)</t>
  </si>
  <si>
    <t>Dither F</t>
  </si>
  <si>
    <t>26.0(1.11)</t>
  </si>
  <si>
    <t>Dither G</t>
  </si>
  <si>
    <t>Standard LTT7987, acquisition in AAOmega bundle B.  Tried G93-48 but could not acquire in guide bundle</t>
  </si>
  <si>
    <t>Standard LTT7987, in AAOmega bundle B</t>
  </si>
  <si>
    <t>19.0(1.06)</t>
  </si>
  <si>
    <t>2E</t>
  </si>
  <si>
    <t>2N</t>
  </si>
  <si>
    <t>Standard LTT7987, acquisition in Spector bundle O</t>
  </si>
  <si>
    <t>Standard LTT7987, Spector bundle O</t>
  </si>
  <si>
    <t>23.5(1.09)</t>
  </si>
  <si>
    <t>H01_T107_SNAFU</t>
  </si>
  <si>
    <t>at PFA, No CuNe lamp</t>
  </si>
  <si>
    <t>at field position, No CuNe lamp</t>
  </si>
  <si>
    <t>at field position, TLC check ok</t>
  </si>
  <si>
    <t>20.9(1.07)</t>
  </si>
  <si>
    <t>4-6"</t>
  </si>
  <si>
    <t>18.3(1.05)</t>
  </si>
  <si>
    <t>Dither A, horrible seeing still</t>
  </si>
  <si>
    <t>11.4(1.02)</t>
  </si>
  <si>
    <t>G1,G2,G4-G6</t>
  </si>
  <si>
    <t>Dither B, GS3 offcentre</t>
  </si>
  <si>
    <t>Dither C,</t>
  </si>
  <si>
    <t>2.8(1.01)</t>
  </si>
  <si>
    <t>10.8(1.02)</t>
  </si>
  <si>
    <t>2-5"</t>
  </si>
  <si>
    <t>17.2(1.05)</t>
  </si>
  <si>
    <t>7.82(1.01)</t>
  </si>
  <si>
    <t>Standard LTT1788, acquisition in AAOmega bundle G.  Tried GD-50 but could not acquire in guide bundle</t>
  </si>
  <si>
    <t>1W</t>
  </si>
  <si>
    <t>Standard LTT1788, in AAOmega bundle G</t>
  </si>
  <si>
    <t>8.3(1.01)</t>
  </si>
  <si>
    <t>Standard LTT1788, acquisition in Spector bundle R</t>
  </si>
  <si>
    <t>1.5N</t>
  </si>
  <si>
    <t>2W</t>
  </si>
  <si>
    <t>Standard LTT1788, Spector bundle R</t>
  </si>
  <si>
    <t>Offset sky</t>
  </si>
  <si>
    <t>150/150/120/80</t>
  </si>
  <si>
    <t>60E</t>
  </si>
  <si>
    <t>AAOmega blue=28k red=33k Spec blue=27k red=37k</t>
  </si>
  <si>
    <t>60/60/48/28</t>
  </si>
  <si>
    <t>AAOmega blue=32k red=38k Spec blue=32k red=43k</t>
  </si>
  <si>
    <t>27/27/24/11</t>
  </si>
  <si>
    <t>AAOmega blue=30k red=33k Spec blue=34k red=35k</t>
  </si>
  <si>
    <t>14/14/12/6</t>
  </si>
  <si>
    <t>AAOmega blue=27k red=27k Spec blue=30k red=30k</t>
  </si>
  <si>
    <t>7/7/6/3</t>
  </si>
  <si>
    <t>AAOmega blue=21k red=20k Spec blue=25k red=30k</t>
  </si>
  <si>
    <t>43-45</t>
  </si>
  <si>
    <t>Dark</t>
  </si>
  <si>
    <t>28/08/2024</t>
  </si>
  <si>
    <t>Clear, som smoke haze from burnoffs.</t>
  </si>
  <si>
    <t>AAOmega Focus Values: Blue: Focus=129, Spectral=3409, Spatial=2588, Red: Focus=522, Spectral=2512, Spatial=1613, Spector Blue=2850,  Spector Red=2309</t>
  </si>
  <si>
    <t>Telescope Focus = 38.8</t>
  </si>
  <si>
    <t>at Zenith, TLC ok</t>
  </si>
  <si>
    <t>Focus check ok, may try to improve Spector red if time.</t>
  </si>
  <si>
    <t>3 - 10</t>
  </si>
  <si>
    <t>Bias</t>
  </si>
  <si>
    <t>for focus check,. disabled ccd 3+4, wrong readout speed</t>
  </si>
  <si>
    <t>5/5/5/5</t>
  </si>
  <si>
    <t>AAOmega blue=17k red=15k Spec blue=21k red=37k</t>
  </si>
  <si>
    <t>12/12/12/9</t>
  </si>
  <si>
    <t>AAOmega blue=26k red=24k Spec blue=32k red=45k</t>
  </si>
  <si>
    <t>26/26/24/15</t>
  </si>
  <si>
    <t>AAOmega blue=33k red=33k Spec blue=37k red=48k</t>
  </si>
  <si>
    <t>52/52/41/20</t>
  </si>
  <si>
    <t>AAOmega blue=34k red=37k Spec blue=34k red=37k</t>
  </si>
  <si>
    <t>96/96/82/34</t>
  </si>
  <si>
    <t>AAOmega blue=27k red=29k Spec blue=29k red=29k</t>
  </si>
  <si>
    <t>focus checked, ccd4 improved with manual set of piston</t>
  </si>
  <si>
    <t>3.5"</t>
  </si>
  <si>
    <t>38.1(1.27)</t>
  </si>
  <si>
    <t>3.5-4"</t>
  </si>
  <si>
    <t>Dither A</t>
  </si>
  <si>
    <t>33.8(1.20)</t>
  </si>
  <si>
    <t>2.3"</t>
  </si>
  <si>
    <t>30.8(1.16)</t>
  </si>
  <si>
    <t>27.7(1.13)</t>
  </si>
  <si>
    <t>2.1"</t>
  </si>
  <si>
    <t>2.4"</t>
  </si>
  <si>
    <t>31.2(1.17)</t>
  </si>
  <si>
    <t>3''</t>
  </si>
  <si>
    <t>Standard LTT9491, acquisition in Spector bundle I</t>
  </si>
  <si>
    <t>30.2(1.16)</t>
  </si>
  <si>
    <t>Standard LTT9491, Spector bundle I</t>
  </si>
  <si>
    <t>29.1(1.14)</t>
  </si>
  <si>
    <t>2.5 N</t>
  </si>
  <si>
    <t>27.9(1.13)</t>
  </si>
  <si>
    <t>2 W</t>
  </si>
  <si>
    <t>26.8(1.12)</t>
  </si>
  <si>
    <t xml:space="preserve">Standard LTT9491, acquisition in AAOmega bundle F.  </t>
  </si>
  <si>
    <t>Standard LTT9491, in AAOmega bundle F</t>
  </si>
  <si>
    <t>1.5 N</t>
  </si>
  <si>
    <t>at field position, TLC  ok</t>
  </si>
  <si>
    <t>focus check ok</t>
  </si>
  <si>
    <t>Telescope Focus = 39.2</t>
  </si>
  <si>
    <t>29.5(1.10)</t>
  </si>
  <si>
    <t>5"</t>
  </si>
  <si>
    <t>G3 is double star.</t>
  </si>
  <si>
    <t>3.5-6"</t>
  </si>
  <si>
    <t>23.8(1.09)</t>
  </si>
  <si>
    <t>22.7(1.08)</t>
  </si>
  <si>
    <t>26.7(1.12)</t>
  </si>
  <si>
    <t>33.2(1.20)</t>
  </si>
  <si>
    <t>4-7"</t>
  </si>
  <si>
    <t>9.1(1.01)</t>
  </si>
  <si>
    <t>Standard LTT1788, acquisition in AAOmega bundle A</t>
  </si>
  <si>
    <t>Standard LTT1788, in AAOmega bundle A</t>
  </si>
  <si>
    <t>3 S</t>
  </si>
  <si>
    <t>Standard LTT1788, acquisition in Spector bundle P</t>
  </si>
  <si>
    <t>Standard LTT1788, Spector bundle P</t>
  </si>
  <si>
    <t>8.36(1.01)</t>
  </si>
  <si>
    <t>1 N</t>
  </si>
  <si>
    <t>2 E</t>
  </si>
  <si>
    <t>SNAFU</t>
  </si>
  <si>
    <t>at end of dithers field position</t>
  </si>
  <si>
    <t>AAOmega blue=27k red=27k Spec blue=28k red=31k</t>
  </si>
  <si>
    <t>60/60/48/32</t>
  </si>
  <si>
    <t>AAOmega blue=31k red=32k Spec blue=32k red=43k</t>
  </si>
  <si>
    <t>30/30/24/13</t>
  </si>
  <si>
    <t>AAOmega blue=33k red=32k Spec blue=34k red=37k</t>
  </si>
  <si>
    <t>15/15/12/6</t>
  </si>
  <si>
    <t>AAOmega blue=30k red=26k Spec blue=31k red=28k</t>
  </si>
  <si>
    <t>57 - 59</t>
  </si>
  <si>
    <t>29/08/2024</t>
  </si>
  <si>
    <t>Clear, some smoke haze</t>
  </si>
  <si>
    <t>AAOmega Focus Values: Blue: Focus=131, Spectral=3335, Spatial=2586, Red: Focus=525, Spectral=2492, Spatial=1653, Spector Blue=2852,  Spector Red=2312</t>
  </si>
  <si>
    <t>Telescope Focus = 38.85</t>
  </si>
  <si>
    <t>at zenith, focus check ok</t>
  </si>
  <si>
    <t>3 - 16</t>
  </si>
  <si>
    <t>telesope parked 1 hr east</t>
  </si>
  <si>
    <t>AAOmega blue=19k red=17k Spec blue=26k red=44k</t>
  </si>
  <si>
    <t>12/12/10/9</t>
  </si>
  <si>
    <t>AAOmega blue=30k red=30k Spec blue=33k red=56k</t>
  </si>
  <si>
    <t>24/24/20/10</t>
  </si>
  <si>
    <t>AAOmega blue=37k red=40k Spec blue=39k red=43k</t>
  </si>
  <si>
    <t>41/41/34/17</t>
  </si>
  <si>
    <t>AAOmega blue=33k red=39k Spec blue=35k red=43k</t>
  </si>
  <si>
    <t>76/76/68/29</t>
  </si>
  <si>
    <t>AAOmega blue=27k red=35k Spec blue=31k red=37k</t>
  </si>
  <si>
    <t>152/152/136/49</t>
  </si>
  <si>
    <t>AAOmega blue=18k red=23k Spec blue=22k red=23k</t>
  </si>
  <si>
    <t>38.5(1.28)</t>
  </si>
  <si>
    <t>1.6"</t>
  </si>
  <si>
    <t>G1 is 3" off centre</t>
  </si>
  <si>
    <t>36.6(1.25)</t>
  </si>
  <si>
    <t>G2-G6</t>
  </si>
  <si>
    <t>1.5"</t>
  </si>
  <si>
    <t>33.2(1.19)</t>
  </si>
  <si>
    <t>28.9(1.14)</t>
  </si>
  <si>
    <t>26.3(1.12)</t>
  </si>
  <si>
    <t>1.5 - 2"</t>
  </si>
  <si>
    <t>25.2(1.11)</t>
  </si>
  <si>
    <t>26.4(1.12)</t>
  </si>
  <si>
    <t>1.7-2.5"</t>
  </si>
  <si>
    <t>30.3(1.16)</t>
  </si>
  <si>
    <t>Star not in bundle, disabled</t>
  </si>
  <si>
    <t>27.8(1.13)</t>
  </si>
  <si>
    <t>Standard LTT9491 , acquisition in AAOmega bundle E</t>
  </si>
  <si>
    <t>Standard LTT9491, AAOmega bundle E</t>
  </si>
  <si>
    <t>1.5W</t>
  </si>
  <si>
    <t>24.2(1.1)</t>
  </si>
  <si>
    <t>3W</t>
  </si>
  <si>
    <t>Standard LTT9491, in Spector bundle J</t>
  </si>
  <si>
    <t>1.5S</t>
  </si>
  <si>
    <t>1.5E</t>
  </si>
  <si>
    <t>2S</t>
  </si>
  <si>
    <t>at field position, focus check ok</t>
  </si>
  <si>
    <t>at field position, TLC ok</t>
  </si>
  <si>
    <t>27.2(1.12)</t>
  </si>
  <si>
    <t>2.2"</t>
  </si>
  <si>
    <t>G3 is double star</t>
  </si>
  <si>
    <t>25.0(1.10)</t>
  </si>
  <si>
    <t>2.2''</t>
  </si>
  <si>
    <t>22.8(1.08)</t>
  </si>
  <si>
    <t>29.3(1.15)</t>
  </si>
  <si>
    <t>1.9"</t>
  </si>
  <si>
    <t>2.7''-4.5''</t>
  </si>
  <si>
    <t>7.78(1.01)</t>
  </si>
  <si>
    <t>Standard LTT1788, acquisition in AAOmega bundle D</t>
  </si>
  <si>
    <t>7.69 (1.01)</t>
  </si>
  <si>
    <t>Standard LTT1788, in AAOmega bundle D</t>
  </si>
  <si>
    <t>7.56 (1.01)</t>
  </si>
  <si>
    <t>8.63(1.01)</t>
  </si>
  <si>
    <t>3.5''</t>
  </si>
  <si>
    <t>Looks like noise - disabled</t>
  </si>
  <si>
    <t>Name of Standard star entred as N instead of LTT1788 when importing</t>
  </si>
  <si>
    <t>9.48(1.01)</t>
  </si>
  <si>
    <t>10.04(1.02)</t>
  </si>
  <si>
    <t>-10S</t>
  </si>
  <si>
    <t>Disabled</t>
  </si>
  <si>
    <t>11.09(1.02)</t>
  </si>
  <si>
    <t>Disabled (Bundle T) :(</t>
  </si>
  <si>
    <t>at end of dithers field position, disable, mirroe cover may have been closed</t>
  </si>
  <si>
    <t>61-63</t>
  </si>
  <si>
    <t>30/08/2024</t>
  </si>
  <si>
    <t>Clear, some light smoke haze</t>
  </si>
  <si>
    <t>AAOmega Focus Values: Blue: Focus=133, Spectral=3062, Spatial=2546, Red: Focus=525, Spectral=1863, Spatial=1529, Spector Blue=2849,  Spector Red=2309</t>
  </si>
  <si>
    <t>Telescope Focus = 39.0 (seeing so bad it is more a guess!)</t>
  </si>
  <si>
    <t>Running AAOmega focus routine  without CuNe lamp to see if it improves focus:  no significant difference noted.</t>
  </si>
  <si>
    <t>3 - 12</t>
  </si>
  <si>
    <t>AAOmega blue=18k red=16k Spec blue=24k red=39k</t>
  </si>
  <si>
    <t>12/12/12/8</t>
  </si>
  <si>
    <t>AAOmega blue=28k red=27k Spec blue=36k red=45k</t>
  </si>
  <si>
    <t>24/24/20/13</t>
  </si>
  <si>
    <t>AAOmega blue=32k red=37k Spec blue=35k red=49k</t>
  </si>
  <si>
    <t>44/44/40/18</t>
  </si>
  <si>
    <t>AAOmega blue=32k red=39k Spec blue=37k red=42k</t>
  </si>
  <si>
    <t>81/81/68/31</t>
  </si>
  <si>
    <t>AAOmega blue=26k red=34k Spec blue=29k red=35k</t>
  </si>
  <si>
    <t>162/162/136/60</t>
  </si>
  <si>
    <t>AAOmega blue=17k red=21k Spec blue=19k red=23k</t>
  </si>
  <si>
    <t>6"</t>
  </si>
  <si>
    <t>poor seeing</t>
  </si>
  <si>
    <t>36.4(1.24)</t>
  </si>
  <si>
    <t>6-7"</t>
  </si>
  <si>
    <t>34.5(1.21)</t>
  </si>
  <si>
    <t>5-6"</t>
  </si>
  <si>
    <t>4"</t>
  </si>
  <si>
    <t>28.5(1.14)</t>
  </si>
  <si>
    <t>26.1(1.11)</t>
  </si>
  <si>
    <t>Standard LTT9491 , acquisition in Spector bundle L, On the edge, disabled</t>
  </si>
  <si>
    <t>Standard LTT9491, Spector bundle L</t>
  </si>
  <si>
    <t>Standard LTT9491, in AAOmega bundle G</t>
  </si>
  <si>
    <t>1S</t>
  </si>
  <si>
    <t>1E</t>
  </si>
  <si>
    <t>28.8(1.14)</t>
  </si>
  <si>
    <t>2.1''</t>
  </si>
  <si>
    <t>2''</t>
  </si>
  <si>
    <t>Dither A, &amp;$@! went wrong way on rotation, disabled</t>
  </si>
  <si>
    <t>22.9(1.09)</t>
  </si>
  <si>
    <t>1.8"</t>
  </si>
  <si>
    <t>Dither B, adjusted rotation</t>
  </si>
  <si>
    <t>21.3(1.07)</t>
  </si>
  <si>
    <t>1.7''</t>
  </si>
  <si>
    <t>26.6(1.12)</t>
  </si>
  <si>
    <t>1.8''</t>
  </si>
  <si>
    <t>2.6''</t>
  </si>
  <si>
    <t>37.4(1.26)</t>
  </si>
  <si>
    <t>3.5''-5'' variable</t>
  </si>
  <si>
    <t>8.7(1.01)</t>
  </si>
  <si>
    <t>5'' (4-6, variable)</t>
  </si>
  <si>
    <t>Standard LTT1788, acquisition in Spector bundle I, Star right at the edge of bundle, has been disabled</t>
  </si>
  <si>
    <t>8.4(1.01)</t>
  </si>
  <si>
    <t>3E</t>
  </si>
  <si>
    <t>Standard LTT1788, Spector bundle I</t>
  </si>
  <si>
    <t>8.1(1.01)</t>
  </si>
  <si>
    <t>7.6(1.01)</t>
  </si>
  <si>
    <t>Standard LTT1788, acquisition in AAOmega bundle C</t>
  </si>
  <si>
    <t xml:space="preserve">Standard LTT1788, in AAOmega bundle C.  </t>
  </si>
  <si>
    <t>7.7(1.01)</t>
  </si>
  <si>
    <t>Standard LTT1788, in AAOmega bundle C</t>
  </si>
  <si>
    <t>44.1(1.39)</t>
  </si>
  <si>
    <t>44.8(1.41)</t>
  </si>
  <si>
    <t>AAOmega blue=31k red=38k Spec blue=32k red=45k</t>
  </si>
  <si>
    <t>56/56/48/28</t>
  </si>
  <si>
    <t>AAOmega blue=32k red=37k Spec blue=36k red=47k</t>
  </si>
  <si>
    <t>25/25/19/10</t>
  </si>
  <si>
    <t>AAOmega blue=29k red=31k Spec blue=36k red=32k</t>
  </si>
  <si>
    <t>13/13/9/5</t>
  </si>
  <si>
    <t>AAOmega blue=26k red=24k Spec blue=23k red=25k</t>
  </si>
  <si>
    <t>59-61</t>
  </si>
  <si>
    <t>31/08/2024</t>
  </si>
  <si>
    <t>AAOmega Focus Values: Blue: Focus=132, Spectral=3337, Spatial=2573, Red: Focus=520, Spectral=2407, Spatial=1640, Spector Blue=2860,  Spector Red=2312</t>
  </si>
  <si>
    <t>Telescope Focus = 39.1</t>
  </si>
  <si>
    <t>Normal/Fast</t>
  </si>
  <si>
    <t>zentih</t>
  </si>
  <si>
    <t>CCD 3,4 disabled, wrong readout speed</t>
  </si>
  <si>
    <t>CCD 3, 4 disabled, wrong readout speed</t>
  </si>
  <si>
    <t>TLC failure, Sky-H3-4 at 0, should be 3, CCD 3,4 disabled</t>
  </si>
  <si>
    <t>at zenith, TLC ok</t>
  </si>
  <si>
    <t>5/5/5/4</t>
  </si>
  <si>
    <t>AAOmega blue=16k red=15k Spec blue=23k red=30k</t>
  </si>
  <si>
    <t>AAOmega blue=26k red=24k Spec blue=35k red=43k</t>
  </si>
  <si>
    <t>26/26/24/13</t>
  </si>
  <si>
    <t>AAOmega blue=32k red=34k Spec blue=42k red=47k</t>
  </si>
  <si>
    <t>52/52/41/17</t>
  </si>
  <si>
    <t>AAOmega blue=33k red=38k Spec blue=42k red=36k</t>
  </si>
  <si>
    <t>96/96/70/29</t>
  </si>
  <si>
    <t>AAOmega blue=25k red=30k Spec blue=26k red=27k</t>
  </si>
  <si>
    <t>39.1(1.29)</t>
  </si>
  <si>
    <t>3-4"</t>
  </si>
  <si>
    <t>37.8(1.26)</t>
  </si>
  <si>
    <t>2.8"</t>
  </si>
  <si>
    <t>34.3(1.21)</t>
  </si>
  <si>
    <t>2.5''</t>
  </si>
  <si>
    <t>30.9(1.16)</t>
  </si>
  <si>
    <t>2 - 3"</t>
  </si>
  <si>
    <t>28.6(1.14)</t>
  </si>
  <si>
    <t>2.5 - 4.0"</t>
  </si>
  <si>
    <t>26.5(1.12)</t>
  </si>
  <si>
    <t>27.5(1.13)</t>
  </si>
  <si>
    <t>Standard G93-48, acquisition in AAOmega bundle A</t>
  </si>
  <si>
    <t>Standard G93-48, in AAOmega bundle A</t>
  </si>
  <si>
    <t>33.6(1.20)</t>
  </si>
  <si>
    <t>33.5(1.20)</t>
  </si>
  <si>
    <t>8W</t>
  </si>
  <si>
    <t>34.4(1.21)</t>
  </si>
  <si>
    <t>Standard G93-48, acquisition in Spector bundle N, star not in bundle, disabled</t>
  </si>
  <si>
    <t>Oject</t>
  </si>
  <si>
    <t>7S</t>
  </si>
  <si>
    <t>7E</t>
  </si>
  <si>
    <t>Standard G93-48, acquisition in Spector bundle N , star not in bundle, disabled</t>
  </si>
  <si>
    <t>14N</t>
  </si>
  <si>
    <t>14W</t>
  </si>
  <si>
    <t>34.2(1.21)</t>
  </si>
  <si>
    <t xml:space="preserve">Standard G93-48, acquisition in Spector bundle T </t>
  </si>
  <si>
    <t>Standard G93-48, Spector bundle T</t>
  </si>
  <si>
    <t>at field position</t>
  </si>
  <si>
    <t>27.3(1.12)</t>
  </si>
  <si>
    <t>25.8(1.11)</t>
  </si>
  <si>
    <t>22.5(1.08)</t>
  </si>
  <si>
    <t>21.2(1.07)</t>
  </si>
  <si>
    <t>1.9''</t>
  </si>
  <si>
    <t>2.0''</t>
  </si>
  <si>
    <t>32.3(1.18)</t>
  </si>
  <si>
    <t>Standard LTT1788, acquisition in Spector bundle K, star quite close to edge, disabled</t>
  </si>
  <si>
    <t>1N</t>
  </si>
  <si>
    <t>Standard LTT1788, Spector bundle K, star q close to bundle, disabled...</t>
  </si>
  <si>
    <t xml:space="preserve">Standard LTT1788, Spector bundle K, star close to edge, disabled </t>
  </si>
  <si>
    <t>8.2(1.01)</t>
  </si>
  <si>
    <t>7.8(1.01)</t>
  </si>
  <si>
    <t>8.01(1.01)</t>
  </si>
  <si>
    <t>8.42(1.01)</t>
  </si>
  <si>
    <t>Standard LTT1788, in AAOmega bundle C, exposed a bit late, 1-4 min into civil twilight (obs looks ok)</t>
  </si>
  <si>
    <t>AAOmega blue=33k red=41k Spec blue=36k red=48k</t>
  </si>
  <si>
    <t>56/56/42/20</t>
  </si>
  <si>
    <t>AAOmega blue=33k red=41k Spec blue=34k red=37k</t>
  </si>
  <si>
    <t>25/25/21/8</t>
  </si>
  <si>
    <t>AAOmega blue=29k red=32k Spec blue=34k red=27k</t>
  </si>
  <si>
    <t>13/13/11/4</t>
  </si>
  <si>
    <t>AAOmega blue=25k red=27k Spec blue=30k red=22k</t>
  </si>
  <si>
    <t>56-58</t>
  </si>
  <si>
    <t>135</t>
  </si>
  <si>
    <t>clear, some smoke haze</t>
  </si>
  <si>
    <t>AAOmega Focus Values: Blue: Focus=135, Spectral=3340, Spatial=2569, Red: Focus=524, Spectral=2486, Spatial=1634, Spector Blue=2859,  Spector Red=2312</t>
  </si>
  <si>
    <t>Defocussed flat</t>
  </si>
  <si>
    <t>40/40/40/25</t>
  </si>
  <si>
    <t>lamp: 75W AAOmega; AAOmega blue=12k, red=41k, Spec blue=12k, red=42k</t>
  </si>
  <si>
    <t>focus values  on spectrographs reset</t>
  </si>
  <si>
    <t>AAOmega blue=22k red=23k Spec blue=30k red=39k</t>
  </si>
  <si>
    <t>28/28/24/12</t>
  </si>
  <si>
    <t>AAOmega blue=31k red=33k Spec blue=36k red=38k</t>
  </si>
  <si>
    <t>56/56/41/22</t>
  </si>
  <si>
    <t>AAOmega blue=30k red=36k Spec blue=30k red=39k</t>
  </si>
  <si>
    <t>104/104/82/37</t>
  </si>
  <si>
    <t>AAOmega blue=23k red=26k Spec blue=24k red=27k</t>
  </si>
  <si>
    <t>Focus check ok</t>
  </si>
  <si>
    <t>going for bundle on edge of plae, wish us luck, at least it it is A!</t>
  </si>
  <si>
    <t>Standard EG274, acquisition in AAOmega bundle A, star not in bundle, disabled</t>
  </si>
  <si>
    <t>16.0(1.04)</t>
  </si>
  <si>
    <t>10S</t>
  </si>
  <si>
    <t>10E</t>
  </si>
  <si>
    <t>Standard EG274, acquisition in AAOmega bundle A, not in bundle, disabled</t>
  </si>
  <si>
    <t>16.6(1.04)</t>
  </si>
  <si>
    <t>20W</t>
  </si>
  <si>
    <t>Standard EG274, acquisition in AAOmega bundle A, Star not in bundle, disabled</t>
  </si>
  <si>
    <t>17.3(1.05)</t>
  </si>
  <si>
    <t>20N</t>
  </si>
  <si>
    <t>Standard EG274, acquisition in AAOmega bundle A, star not in bundle, need to disabled</t>
  </si>
  <si>
    <t>18.7(1.06)</t>
  </si>
  <si>
    <t>20E</t>
  </si>
  <si>
    <t>19.5(1.06)</t>
  </si>
  <si>
    <t>Standard EG274, in AAOmega bundle D</t>
  </si>
  <si>
    <t>2.5E</t>
  </si>
  <si>
    <t>21.4(1.07)</t>
  </si>
  <si>
    <t>1.7"</t>
  </si>
  <si>
    <t>26.3(1.11)</t>
  </si>
  <si>
    <t>1.3"</t>
  </si>
  <si>
    <t>1.3 - 4"</t>
  </si>
  <si>
    <t>A0085_T30</t>
  </si>
  <si>
    <t>23.2(1.09)</t>
  </si>
  <si>
    <t>21.7(1.08)</t>
  </si>
  <si>
    <t>27.1(1.12)</t>
  </si>
  <si>
    <t>2.0"</t>
  </si>
  <si>
    <t>31.5(1.17)</t>
  </si>
  <si>
    <t>38.9(1.29)</t>
  </si>
  <si>
    <t>Standard LTT1788, acquisition in Spector bundle M, wrong offset, no star, disabled</t>
  </si>
  <si>
    <t>Standard LTT1788, acquisition in Spector bundle M</t>
  </si>
  <si>
    <t>Standard LTT1788, Spector bundle M</t>
  </si>
  <si>
    <t xml:space="preserve">Object </t>
  </si>
  <si>
    <t>AAOmega blue=29k red=33k Spec blue=27k red=37k</t>
  </si>
  <si>
    <t>AAOmega blue=32k red=39k Spec blue=31k red=43k</t>
  </si>
  <si>
    <t>AAOmega blue=30k red=33k Spec blue=32k red=34k</t>
  </si>
  <si>
    <t>AAOmega blue=27k red=27k Spec blue=28k red=29k</t>
  </si>
  <si>
    <t>57-59</t>
  </si>
  <si>
    <t>AAOmega Focus Values: Blue: Focus=, Spectral=, Spatial=, Red: Focus=, Spectral=, Spatial=, Spector Blue=2860.98,  Spector Red=2313.96</t>
  </si>
  <si>
    <t>AAOmega blue reading 99999 for focus values, checking focus again, Spector wrong speed, CCDs 3,4disabled</t>
  </si>
  <si>
    <t>AAOmega blue=18k red=17k Spec blue=24k red=33k</t>
  </si>
  <si>
    <t>12/12/12/7</t>
  </si>
  <si>
    <t>AAOmega blue=29k red=28k Spec blue=37k red=42k</t>
  </si>
  <si>
    <t>24/24/20/12</t>
  </si>
  <si>
    <t>AAOmega blue=34k red=37k Spec blue=37k red=46k</t>
  </si>
  <si>
    <t>44/44/34/17</t>
  </si>
  <si>
    <t>AAOmega blue=31k red=37k Spec blue=31k red=37k</t>
  </si>
  <si>
    <t>81/81/68/29</t>
  </si>
  <si>
    <t>AAOmega blue=25k red=30k Spec blue=27k red=30k</t>
  </si>
  <si>
    <t>162/162/136/58</t>
  </si>
  <si>
    <t>AAOmega blue=16k red=19k Spec blue=18k red=20k</t>
  </si>
  <si>
    <t>37.1(1.25)</t>
  </si>
  <si>
    <t>2.7"</t>
  </si>
  <si>
    <t>35.7(1.23)</t>
  </si>
  <si>
    <t>31.8(1.18)</t>
  </si>
  <si>
    <t>2.6"</t>
  </si>
  <si>
    <t>2.5 - 4"</t>
  </si>
  <si>
    <t>26.9(1.12)</t>
  </si>
  <si>
    <t>2..5"</t>
  </si>
  <si>
    <t>4.6''-5.1''</t>
  </si>
  <si>
    <t>at field postion, focus check ok</t>
  </si>
  <si>
    <t>at field position,  TLC ok</t>
  </si>
  <si>
    <t>4.5''</t>
  </si>
  <si>
    <t>4.0"</t>
  </si>
  <si>
    <t>3 - 4"</t>
  </si>
  <si>
    <t>22.0(1.08)</t>
  </si>
  <si>
    <t>4 - 5"</t>
  </si>
  <si>
    <t>4 - 7"</t>
  </si>
  <si>
    <t>25.3(1.11)</t>
  </si>
  <si>
    <t>5 - 7"</t>
  </si>
  <si>
    <t>29.5(1.15)</t>
  </si>
  <si>
    <t>4 - 6"</t>
  </si>
  <si>
    <t>11.9(1.02)</t>
  </si>
  <si>
    <t>Standard LTT1788, acquisition in AAOmega bundle B, on edge, disabled</t>
  </si>
  <si>
    <t>5S</t>
  </si>
  <si>
    <t>Standard LTT1788, in AAOmega bundle B</t>
  </si>
  <si>
    <t>4S</t>
  </si>
  <si>
    <t>4E</t>
  </si>
  <si>
    <t>Standard LTT1788, in AAOmega bundle B, at centre of bundle.  9E and 7S of offset from GS4</t>
  </si>
  <si>
    <t>3N</t>
  </si>
  <si>
    <t>Tried for bundle K, used 9E, 7S correction, plus other directions but no luck, dummy exposures</t>
  </si>
  <si>
    <t>Standard LTT1788, in Spector bundle  P</t>
  </si>
  <si>
    <t>at end of dithers field position, TLC check ok</t>
  </si>
  <si>
    <t>at end of dithers field position, focus check ok</t>
  </si>
  <si>
    <t>telesope parked 1 hr west</t>
  </si>
  <si>
    <t>AAOmega blue=31k red=36k Spec blue=30k red=41k</t>
  </si>
  <si>
    <t>AAOmega blue=32k red=38k Spec blue=35k red=46k</t>
  </si>
  <si>
    <t>25/25/24/10</t>
  </si>
  <si>
    <t>AAOmega blue=30k red=32k Spec blue=37k red=32k</t>
  </si>
  <si>
    <t>13/13/11/5</t>
  </si>
  <si>
    <t>AAOmega blue=26k red=26k Spec blue=29k red=26k</t>
  </si>
  <si>
    <t>45-47</t>
  </si>
  <si>
    <t>looks good</t>
  </si>
  <si>
    <t>Madusha, Susie</t>
  </si>
  <si>
    <t>AAOmega Focus Values: Blue: Focus=147, Spectral=3259, Spatial=2549, Red: Focus=541.2, Spectral=2435.6, Spatial=1609.9, Spector Blue=2854.97,  Spector Red=2309.05</t>
  </si>
  <si>
    <t>Telescope Focus = 39.0</t>
  </si>
  <si>
    <t>Dome flat</t>
  </si>
  <si>
    <t>TLM check okay</t>
  </si>
  <si>
    <t>6/6/5/4</t>
  </si>
  <si>
    <t>AAOmega blue=21k red=20k Spec blue=25k red=33k</t>
  </si>
  <si>
    <t>14/14/10/8</t>
  </si>
  <si>
    <t>AAOmega blue=31k red=31k Spec blue=32k red=47k</t>
  </si>
  <si>
    <t>28/28/20/10</t>
  </si>
  <si>
    <t>AAOmega blue=40k red=40k Spec blue=39k red=40k</t>
  </si>
  <si>
    <t>48/48/34/17</t>
  </si>
  <si>
    <t>AAOmega blue=37k red=40k Spec blue=37k red=40k</t>
  </si>
  <si>
    <t>82/82/58/29</t>
  </si>
  <si>
    <t>AAOmega blue=20k red=32k Spec blue=30k red=34k</t>
  </si>
  <si>
    <t>176/176/116/58</t>
  </si>
  <si>
    <t>AAOmega blue=20k red=21k Spec blue=20k red=24k</t>
  </si>
  <si>
    <t>41.98(1.34)</t>
  </si>
  <si>
    <t>3.0"</t>
  </si>
  <si>
    <t>40.14(1.31)</t>
  </si>
  <si>
    <t>35.46(1.23)</t>
  </si>
  <si>
    <t>2.0" - 1.7"</t>
  </si>
  <si>
    <t>27.55(1.13)</t>
  </si>
  <si>
    <t>1.7" - 1.5"</t>
  </si>
  <si>
    <t>27.10(1.12)</t>
  </si>
  <si>
    <t xml:space="preserve">1.5" - </t>
  </si>
  <si>
    <t>focus check OK</t>
  </si>
  <si>
    <t>TLC OK</t>
  </si>
  <si>
    <t>23.38(1.09)</t>
  </si>
  <si>
    <t>21.41(1.07)</t>
  </si>
  <si>
    <t>21.47(1.07)</t>
  </si>
  <si>
    <t>1.6"-2.0"</t>
  </si>
  <si>
    <t>Standard LTT9491 in AAOmega bundle F, missed, disable</t>
  </si>
  <si>
    <t>Standard LTT9491 in AAOmega bundle B, in the centre</t>
  </si>
  <si>
    <t>23.90(1.09)</t>
  </si>
  <si>
    <t>Standard LTT9491 in AAOmega bundle B</t>
  </si>
  <si>
    <t>Increased the exposure time to get more counts</t>
  </si>
  <si>
    <t>Standard LTT9491 in Spector bundle Q</t>
  </si>
  <si>
    <t>in the centre</t>
  </si>
  <si>
    <t>19.84(1.06)</t>
  </si>
  <si>
    <t>18.60(1.05)</t>
  </si>
  <si>
    <t>17.61(1.05)</t>
  </si>
  <si>
    <t>Focus check OK</t>
  </si>
  <si>
    <t>25.77(1.11)</t>
  </si>
  <si>
    <t>23.53(1.09)</t>
  </si>
  <si>
    <t>2.5"-3"</t>
  </si>
  <si>
    <t>22.93(1.09)</t>
  </si>
  <si>
    <t>2.9"-2.2"</t>
  </si>
  <si>
    <t>26.07(1.11)</t>
  </si>
  <si>
    <t>30.85(1.16)</t>
  </si>
  <si>
    <t>36.45(1.24)</t>
  </si>
  <si>
    <t>2.8"-3.0"</t>
  </si>
  <si>
    <t>42.47(1.35)</t>
  </si>
  <si>
    <t>3.0"-3.5"</t>
  </si>
  <si>
    <t>finish at 5mins into astronomical twilight</t>
  </si>
  <si>
    <t>At the field position</t>
  </si>
  <si>
    <t>At the standard star position</t>
  </si>
  <si>
    <t>9.22(1.01)</t>
  </si>
  <si>
    <t>Standard LTT1788 in AAOmega bundle A (edge bundle)</t>
  </si>
  <si>
    <t>miss, disable</t>
  </si>
  <si>
    <t>5N</t>
  </si>
  <si>
    <t>8.5E</t>
  </si>
  <si>
    <t>Standard LTT1788 in AAOmega bundle A</t>
  </si>
  <si>
    <t xml:space="preserve">found it! </t>
  </si>
  <si>
    <t>8N</t>
  </si>
  <si>
    <t>centered</t>
  </si>
  <si>
    <t>12.04(1.02)</t>
  </si>
  <si>
    <t>too bright background, disable</t>
  </si>
  <si>
    <t>AAOmega blue=30k red=30k Spec blue=30k red=34k</t>
  </si>
  <si>
    <t>60W</t>
  </si>
  <si>
    <t>AAOmega blue=32k red=31k Spec blue=34k red=42k</t>
  </si>
  <si>
    <t>AAOmega blue=30k red=30k Spec blue=33k red=33k</t>
  </si>
  <si>
    <t>15/15/12/7</t>
  </si>
  <si>
    <t>AAOmega blue=26k red=23k Spec blue=30k red=28k</t>
  </si>
  <si>
    <t>8/8/6/4</t>
  </si>
  <si>
    <t>AAOmega blue=23k red=19k Spec blue=24k red=25k</t>
  </si>
  <si>
    <t>63-65</t>
  </si>
  <si>
    <t>Dust/smoke around from controlled bush fires...?</t>
  </si>
  <si>
    <t>AAOmega Focus Values: Blue: Focus=146, Spectral=3335.1, Spatial=2516, Red: Focus=538.5, Spectral=2493.4, Spatial=1663.7, Spector Blue=2848.54,  Spector Red=2307.01</t>
  </si>
  <si>
    <t>Ran the AAOmega focus 4x, couldn't get 'yes' across focus/spectral/spatial for red, but did get 'yes's' for blue. Note that the difference in pixels for red is &lt;0.05 (focus), 0 (spatial), 0 (spectral). We are keeping this setting as we are running out of time now</t>
  </si>
  <si>
    <t>At zenith, TLC OK</t>
  </si>
  <si>
    <t>At zenith, focus check OK</t>
  </si>
  <si>
    <t>Ready for skyflat</t>
  </si>
  <si>
    <t>6/6/5/3</t>
  </si>
  <si>
    <t>AAOmega blue=20k red=17k Spec blue=22k red=23k</t>
  </si>
  <si>
    <t>14/14/12/7</t>
  </si>
  <si>
    <t>AAOmega blue=31k red=29k Spec blue=35k red=37k</t>
  </si>
  <si>
    <t>28/28/24/11</t>
  </si>
  <si>
    <t>AAOmega blue=38k red=38k Spec blue=40k red=40k</t>
  </si>
  <si>
    <t>48/48/41/19</t>
  </si>
  <si>
    <t>AAOmega blue=35k red=39k Spec blue=39k red=42k</t>
  </si>
  <si>
    <t>89/89/70/32</t>
  </si>
  <si>
    <t>AAOmega blue=29k red=35k Spec blue=30k red=36k</t>
  </si>
  <si>
    <t>178/178/140/54</t>
  </si>
  <si>
    <t>AAOmega blue=19k red=25k Spec blue=21k red=21k</t>
  </si>
  <si>
    <t>35.53(1.23)</t>
  </si>
  <si>
    <t>31.82(1.18)</t>
  </si>
  <si>
    <t>28.79(1.14)</t>
  </si>
  <si>
    <t>26.13(1.11)</t>
  </si>
  <si>
    <t>25.18(1.10)</t>
  </si>
  <si>
    <t>25.43(1.11)</t>
  </si>
  <si>
    <t>26.90(1.12)</t>
  </si>
  <si>
    <t>Standard LTT9491 Spector Bundle P</t>
  </si>
  <si>
    <t>disable</t>
  </si>
  <si>
    <t>3S</t>
  </si>
  <si>
    <t>Standard LTT9491 AAOmega Bundle C</t>
  </si>
  <si>
    <t>At field position, TLC OK</t>
  </si>
  <si>
    <t>At field position, focus check OK</t>
  </si>
  <si>
    <t>32.26(1.18)</t>
  </si>
  <si>
    <t>30.61(1.16)</t>
  </si>
  <si>
    <t>30.48(1.16)</t>
  </si>
  <si>
    <t>31.98(1.18)</t>
  </si>
  <si>
    <t>34.96(1.22)</t>
  </si>
  <si>
    <t>2.3" (seeing was &gt;5" for about half of the exposure)</t>
  </si>
  <si>
    <t>Seeing is getting bad (~6"), and keep loosing guiding</t>
  </si>
  <si>
    <t>39.43(1.29)</t>
  </si>
  <si>
    <t>&gt;5"</t>
  </si>
  <si>
    <t>45.04(1.41)</t>
  </si>
  <si>
    <t>Standard LTT1788 Spector bundle R</t>
  </si>
  <si>
    <t>missed, disable (looking to put standards into outer hexabundles)</t>
  </si>
  <si>
    <t>missed, disable</t>
  </si>
  <si>
    <t>rel</t>
  </si>
  <si>
    <t>6E</t>
  </si>
  <si>
    <t>6S</t>
  </si>
  <si>
    <t>abs</t>
  </si>
  <si>
    <t>Standard LTT1788 Spector bundle I</t>
  </si>
  <si>
    <t>on the edge, disable</t>
  </si>
  <si>
    <t>6N</t>
  </si>
  <si>
    <t>AAOmega blue=35k red=40k Spec blue=35k red=43k</t>
  </si>
  <si>
    <t>AAOmega blue=35k red=40k Spec blue=37k red=47k</t>
  </si>
  <si>
    <t>AAOmega blue=30k red=33k Spec blue=29k red=32k</t>
  </si>
  <si>
    <t>13/13/10/5</t>
  </si>
  <si>
    <t>AAOmega blue=26k red=26k Spec blue=27k red=25k</t>
  </si>
  <si>
    <t>7/7/5/3</t>
  </si>
  <si>
    <t>AAOmega blue=23k red=20k Spec blue=21k red=23k</t>
  </si>
  <si>
    <t>52-54</t>
  </si>
  <si>
    <t>AAOmega Focus Values: Blue: Focus=141, Spectral=3361.2, Spatial=2506.1, Red: Focus=532, Spectral=2400.6, Spatial=1582, Spector Blue=2846.03,  Spector Red=2309.98</t>
  </si>
  <si>
    <t>38/38/38/18</t>
  </si>
  <si>
    <t>lamp: 75W AAOmega; AAOmega blue=11k, red=38k, Spec blue=11k, red=35k</t>
  </si>
  <si>
    <r>
      <rPr>
        <rFont val="Arial"/>
        <color theme="1"/>
      </rPr>
      <t xml:space="preserve">Reset the focus back. </t>
    </r>
    <r>
      <rPr>
        <rFont val="Arial"/>
        <color rgb="FFFF0000"/>
      </rPr>
      <t>It seems that everytime the Spector focus was changed manually, the FWHM measures from the 'focus check' change to 5% margin (Interesting observation by Susie, which we will try to investigate when we have time.....)</t>
    </r>
  </si>
  <si>
    <t>Ready for Skyflats</t>
  </si>
  <si>
    <t>AAOmega blue=20k red=17k Spec blue=23k red=25k</t>
  </si>
  <si>
    <t>exposure time formuals</t>
  </si>
  <si>
    <t>14/14/11/6</t>
  </si>
  <si>
    <t>AAOmega blue=29k red=29k Spec blue=32k red=35k</t>
  </si>
  <si>
    <t>AA Blue</t>
  </si>
  <si>
    <t>AA Red</t>
  </si>
  <si>
    <t>Spec Blue</t>
  </si>
  <si>
    <t>Spec Red</t>
  </si>
  <si>
    <t>28/28/21/11</t>
  </si>
  <si>
    <t>AAOmega blue=33k red=35k Spec blue=36k red=42k</t>
  </si>
  <si>
    <t>51/51/37/17</t>
  </si>
  <si>
    <t>AAOmega blue=31k red=37k Spec blue=34k red=38k</t>
  </si>
  <si>
    <t>92/92/67/29</t>
  </si>
  <si>
    <t>AAOmega blue=25k red=28k Spec blue=27k red=30k</t>
  </si>
  <si>
    <t>191/191/138/56</t>
  </si>
  <si>
    <t>AAOmega blue=15k red=18k Spec blue=18k red=20k</t>
  </si>
  <si>
    <t>39.76(1.30)</t>
  </si>
  <si>
    <t>4.0"-2.5"</t>
  </si>
  <si>
    <t>39.05(1.29)</t>
  </si>
  <si>
    <t>37.72(1.26)</t>
  </si>
  <si>
    <t>33.18(1.19)</t>
  </si>
  <si>
    <t>29.01(1.14)</t>
  </si>
  <si>
    <t>24.94(1.10)</t>
  </si>
  <si>
    <t>22.47(1.08)</t>
  </si>
  <si>
    <t>21.43(1.07)</t>
  </si>
  <si>
    <t>22.00(1.08)</t>
  </si>
  <si>
    <t>2.1"-2.7"</t>
  </si>
  <si>
    <t>24.11(1.10)</t>
  </si>
  <si>
    <t>Standard LTT9491 AAOmega bundle B (in the red telecentric band)</t>
  </si>
  <si>
    <t>We need a guide bundle the outer telecentric band</t>
  </si>
  <si>
    <t>8E</t>
  </si>
  <si>
    <t>Standard LTT9491 AAOmega bundle B</t>
  </si>
  <si>
    <t>23.11(1.09)</t>
  </si>
  <si>
    <t>4N</t>
  </si>
  <si>
    <t>16W</t>
  </si>
  <si>
    <t>22.85(1.09)</t>
  </si>
  <si>
    <t>15N</t>
  </si>
  <si>
    <t>21.94(1.08)</t>
  </si>
  <si>
    <t>21.27(1.07)</t>
  </si>
  <si>
    <t>Standard LTT9491 Spector bundle K</t>
  </si>
  <si>
    <t>found!</t>
  </si>
  <si>
    <t>20.54(1.07)</t>
  </si>
  <si>
    <t>19.53(1.06)</t>
  </si>
  <si>
    <t>17.89(1.05)</t>
  </si>
  <si>
    <t>17.72(1.05)</t>
  </si>
  <si>
    <t>Standard LTT9491 AAOmega bundle C</t>
  </si>
  <si>
    <t>17.10(1.05)</t>
  </si>
  <si>
    <t>16.34(1.04)</t>
  </si>
  <si>
    <t>32.25(1.18)</t>
  </si>
  <si>
    <t>1.5" - 2.5"</t>
  </si>
  <si>
    <t>30.45(1.16)</t>
  </si>
  <si>
    <t>31.00(1.17)</t>
  </si>
  <si>
    <t>33.35(1.20)</t>
  </si>
  <si>
    <t>2.0"-2.5"</t>
  </si>
  <si>
    <t>37.20(1.25)</t>
  </si>
  <si>
    <t>2.0"-3.0"</t>
  </si>
  <si>
    <t>No reduced files at the AAT due to an issue with the run order. So won't be on qc_summary.txt</t>
  </si>
  <si>
    <t>disable, the telescope is moving while taking the arc frame - but the result is good</t>
  </si>
  <si>
    <t>disable, at standard LTT1788, TLC OK</t>
  </si>
  <si>
    <t>Problem with aatliu machine: frozen and unable to launch observing software</t>
  </si>
  <si>
    <t>AAOmega Focus Values: Blue: Focus=141.1, Spectral=3305.1, Spatial=2528.6, Red: Focus=529.2, Spectral=2540.9, Spatial=1676.6, Spector Blue=2848.99,  Spector Red=2311.93</t>
  </si>
  <si>
    <t>At zenith, tramline failure due to one sky fibre at the wrong position, disable</t>
  </si>
  <si>
    <t>At zenith, focus check OK but tramline failure, disable</t>
  </si>
  <si>
    <t>At zenith, focus check</t>
  </si>
  <si>
    <t>8/8/7/4</t>
  </si>
  <si>
    <t>AAOmega blue=22k red=21k Spec blue=26k red=26k</t>
  </si>
  <si>
    <t>Dome wasn't opened soon enough to start observing</t>
  </si>
  <si>
    <t>18/18/15/8</t>
  </si>
  <si>
    <t>AAOmega blue=32k red=35k Spec blue=38k red=40k</t>
  </si>
  <si>
    <t>33/33/25/13</t>
  </si>
  <si>
    <t>AAOmega blue=34k red=40k Spec blue=37k red=42k</t>
  </si>
  <si>
    <t>57/57/43/20</t>
  </si>
  <si>
    <t>AAOmega blue=28k red=36k Spec blue=30k red=36k</t>
  </si>
  <si>
    <t>107/107/84/35</t>
  </si>
  <si>
    <t>AAOmega blue=22k red=26k Spec blue=27k red=27k</t>
  </si>
  <si>
    <t>38.16(1.27)</t>
  </si>
  <si>
    <t>33.48(1.20)</t>
  </si>
  <si>
    <t>29.38(1.15)</t>
  </si>
  <si>
    <t>25.64(1.11)</t>
  </si>
  <si>
    <t>22.58(1.08)</t>
  </si>
  <si>
    <t>2"-2.5"</t>
  </si>
  <si>
    <t>21.46(1.07)</t>
  </si>
  <si>
    <t>2.5"-3.5"</t>
  </si>
  <si>
    <t>21.84(1.08)</t>
  </si>
  <si>
    <t>2"-2.7"</t>
  </si>
  <si>
    <t>Test Dome flat exposure times</t>
  </si>
  <si>
    <t>65/65/55/25</t>
  </si>
  <si>
    <t>AAOmega blue=24k red=27k Spec blue=33k red=27k</t>
  </si>
  <si>
    <t>70/70/60/30</t>
  </si>
  <si>
    <t>AAOmega blue=26k red=30k Spec blue=35k red=33k</t>
  </si>
  <si>
    <t>75/75/65/33</t>
  </si>
  <si>
    <t>AAOmega blue=28k red=31k Spec blue=38k red=37k</t>
  </si>
  <si>
    <t>Standard LTT9491 Spector bundle R</t>
  </si>
  <si>
    <t xml:space="preserve">&gt; 3.0" </t>
  </si>
  <si>
    <t>Standard LTT9491 AAOmega bundle E</t>
  </si>
  <si>
    <t>4.5S</t>
  </si>
  <si>
    <t>Telescope Focus = 39.1 (seeing isvarying between 2-5", can't really focus)</t>
  </si>
  <si>
    <t>2.5"-4"</t>
  </si>
  <si>
    <t>seeing is between 2.5"-4"</t>
  </si>
  <si>
    <t xml:space="preserve">3"-5" </t>
  </si>
  <si>
    <t>29.11(1.14)</t>
  </si>
  <si>
    <t>3"-4"</t>
  </si>
  <si>
    <t>29.74(1.15)</t>
  </si>
  <si>
    <t>2"-7"</t>
  </si>
  <si>
    <t>No clouds around, but the seeing is getting worse</t>
  </si>
  <si>
    <t>32.39(1.18)</t>
  </si>
  <si>
    <t>36.28(1.24)</t>
  </si>
  <si>
    <t>41.69(1.34)</t>
  </si>
  <si>
    <t>46.93(1.46)</t>
  </si>
  <si>
    <t>Standard LTT1788 AAOmega bundle A</t>
  </si>
  <si>
    <t>9S</t>
  </si>
  <si>
    <t>Standard LTT1788 AAOmega bundle B</t>
  </si>
  <si>
    <t>8S</t>
  </si>
  <si>
    <t>in the centre, but too bright background, disable</t>
  </si>
  <si>
    <t>At standard star position, TLC OK</t>
  </si>
  <si>
    <t>At standard star position, focus check OK</t>
  </si>
  <si>
    <t>AAOmega blue=30k red=40k Spec blue=33k red=50k</t>
  </si>
  <si>
    <t>exposure time formulas</t>
  </si>
  <si>
    <t>56/56/47/20</t>
  </si>
  <si>
    <t>AAOmega blue=29k red=40k Spec blue=33k red=35k</t>
  </si>
  <si>
    <t>25/25/22/9</t>
  </si>
  <si>
    <t>AAOmega blue=25k red=31k Spec blue=35k red=30k</t>
  </si>
  <si>
    <t>12/12/11/4</t>
  </si>
  <si>
    <t>AAOmega blue=21k red=23k Spec blue=27k red=22k</t>
  </si>
  <si>
    <t>6/6/5/2</t>
  </si>
  <si>
    <t>AAOmega blue=16k red=17k Spec blue=20k red=16k</t>
  </si>
  <si>
    <t>Clear on the first half, then getting cloudy after 2 am</t>
  </si>
  <si>
    <t>AAOmega Focus Values: Blue: Focus=141.1, Spectral=3305.1, Spatial=2528.6, Red: Focus=528.4, Spectral=2496.8, Spatial=1627.3, Spector Blue=2852.07,  Spector Red=2310.96</t>
  </si>
  <si>
    <t>Test Dome flat exposure times (at zenith)</t>
  </si>
  <si>
    <t>80/80/70/35</t>
  </si>
  <si>
    <t>AAOmega blue=29k red=31k Spec blue=39k red=35k</t>
  </si>
  <si>
    <t>85/85/75/37</t>
  </si>
  <si>
    <t>AAOmega blue=31k red=33k Spec blue=41k red=38k</t>
  </si>
  <si>
    <t>90/90/80/40</t>
  </si>
  <si>
    <t>AAOmega blue=33k red=35k Spec blue=44k red=41k</t>
  </si>
  <si>
    <t>95/95/85/43</t>
  </si>
  <si>
    <t>AAOmega blue=35k red=37k Spec blue=47k red=44k</t>
  </si>
  <si>
    <t>100/100/90/45</t>
  </si>
  <si>
    <t>AAOmega blue=37k red=38k Spec blue=50k red=46k</t>
  </si>
  <si>
    <t>105/105/93/47</t>
  </si>
  <si>
    <t>Hi Sree!!! :)</t>
  </si>
  <si>
    <t>Happy observing! :)</t>
  </si>
  <si>
    <t>AAOmega blue=40k red=41k Spec blue=51k red=48k</t>
  </si>
  <si>
    <t>will continue after finishing the dithering</t>
  </si>
  <si>
    <t>Thanks for the test!</t>
  </si>
  <si>
    <t>For software check, disable</t>
  </si>
  <si>
    <t>Problem with windscreen (windscreen timed out while taking the last test dome flat, and needed power cycling), fixed, but we miss first two evening twilight frames</t>
  </si>
  <si>
    <t>35/35/27/15</t>
  </si>
  <si>
    <t>AAOmega blue=34k red=35k Spec blue=40k red=38k</t>
  </si>
  <si>
    <t>63/63/44/25</t>
  </si>
  <si>
    <t>AAOmega blue=32k red=33k Spec blue=33k red=36k</t>
  </si>
  <si>
    <t>117/117/81/44</t>
  </si>
  <si>
    <t>AAOmega blue=23k red=21k Spec blue=25k red=23k</t>
  </si>
  <si>
    <t>Telescope Focus = 39.1 (focus checked again, it looks like 39.1 is marginally better....)</t>
  </si>
  <si>
    <t>35.07(1.22)</t>
  </si>
  <si>
    <t>Cloluds coming in/seeing increasing, ~3.5")</t>
  </si>
  <si>
    <t>30.75(1.16)</t>
  </si>
  <si>
    <t>3.2"</t>
  </si>
  <si>
    <t>26.92(1.12)</t>
  </si>
  <si>
    <t>23.92(1.09)</t>
  </si>
  <si>
    <t>Clouds come in: seeing jumps up to 6.0"at the first 5 minutes of the exposure, then back to 3.0"</t>
  </si>
  <si>
    <t>21.85(1.08)</t>
  </si>
  <si>
    <t>21.82(1.08)</t>
  </si>
  <si>
    <t>2.5"</t>
  </si>
  <si>
    <t>Lost guiding for the last 6mins of the exposure - thick clouds are coming in</t>
  </si>
  <si>
    <t>Guiding was lost for ~5mins at the start, and multiple times throughout the exposure. Around 2" towards the end of the exposure</t>
  </si>
  <si>
    <t>Band of clouds are heading our way, so while the sky is still clear, we will try to re-observe dithers-B/C/G that appear to be affected by the bad seeing/guiding lost earlier.</t>
  </si>
  <si>
    <t>26.08(1.11)</t>
  </si>
  <si>
    <t>29.87(1.15)</t>
  </si>
  <si>
    <t>33.98(1.21)</t>
  </si>
  <si>
    <t xml:space="preserve">Clouds are approaching but breaking off.... </t>
  </si>
  <si>
    <t>Test Arc exposure times (at field position), lamps: CuAr+FeAr+He</t>
  </si>
  <si>
    <t>90/90/90/20</t>
  </si>
  <si>
    <t>100/100/100/20</t>
  </si>
  <si>
    <t>110/110/110/20</t>
  </si>
  <si>
    <t>In cloud, guiding is lost</t>
  </si>
  <si>
    <t>2.5"-1.8"</t>
  </si>
  <si>
    <t>31.24(1.17)</t>
  </si>
  <si>
    <t>Lost guiding for most of the exposure - likely useless</t>
  </si>
  <si>
    <t>34.84(1.22)</t>
  </si>
  <si>
    <t>41.33(1.33)</t>
  </si>
  <si>
    <t xml:space="preserve">In thick cloud for about half of the exposure, likely useless </t>
  </si>
  <si>
    <t>44.99(1.41)</t>
  </si>
  <si>
    <t>Aborted</t>
  </si>
  <si>
    <t>It's cloudy now, so we test the effect of de-focussing on FWHM (esp. ccd4)</t>
  </si>
  <si>
    <t>51-55</t>
  </si>
  <si>
    <t>At field position, lamp: 75W AAOmega; AAOmega blue=k, red=k, Spec blue=k, red=k</t>
  </si>
  <si>
    <t>Robot stopped working: solved it for a while....</t>
  </si>
  <si>
    <t>At field position, but forgot to put spectrographs back to focus, may be used as a detector flat, put in disable list</t>
  </si>
  <si>
    <t>At field position, after manually put spectrographs back to focus</t>
  </si>
  <si>
    <t>ccd3 cannot be reduced!!</t>
  </si>
  <si>
    <t>Spector focus routine</t>
  </si>
  <si>
    <t>At field position, after Spector focus routine</t>
  </si>
  <si>
    <t>Too cloudy for twilights</t>
  </si>
  <si>
    <t>Cloudy</t>
  </si>
  <si>
    <t>AAOmega Focus Values: Blue: Focus=141, Spectral=3305.3, Spatial=2528.4, Red: Focus=528.4, Spectral=2463.5, Spatial=1595.1, Spector Blue=2856.86,  Spector Red=2311.03</t>
  </si>
  <si>
    <t>At zenit, focus check OK</t>
  </si>
  <si>
    <t>100/100/90/43</t>
  </si>
  <si>
    <t>Test the exposure time</t>
  </si>
  <si>
    <t>Testing the effect of de-focussing on FWHM (esp. ccd4). Yesterday's test failed as we accidently took Domeflat when de-focussing which caused tramline failure and arc reduction failure in ccd3.</t>
  </si>
  <si>
    <t>At zenith, lamp: 75W AAOmega; AAOmega blue=k, red=k, Spec blue=k, red=k</t>
  </si>
  <si>
    <t>Manually put spectrographs back to focus</t>
  </si>
  <si>
    <t>AAOmega Focus Values: Blue: Focus=141, Spectral=3305.7, Spatial=2528.4, Red: Focus=527.8, Spectral=2524.5, Spatial=1478.3, Spector Blue=2856.48,  Spector Red=2311.01</t>
  </si>
  <si>
    <t>ccd4 FWHM is low as expected, other ccds are unaffected</t>
  </si>
  <si>
    <t>AAOmega Focus Values: Blue: Focus=141, Spectral=3305.7, Spatial=2528.4, Red: Focus=527.8, Spectral=2524.5, Spatial=1478.3, Spector Blue=2858.99,  Spector Red=2314.98</t>
  </si>
  <si>
    <t>ccd4 FWHM is back to the expected value, other ccds are unaffected</t>
  </si>
  <si>
    <t>Susie: I would suggest that next time we do de-focussing flats, we must do Spector focus routine instead of manually put it back to focus.</t>
  </si>
  <si>
    <t>Completely cloudy, so no evenng twilights</t>
  </si>
  <si>
    <t>13-52</t>
  </si>
  <si>
    <t>53-55</t>
  </si>
  <si>
    <t>180/180/80/20</t>
  </si>
  <si>
    <t>150/150/75/37</t>
  </si>
  <si>
    <t xml:space="preserve">At zenith, TLC OK </t>
  </si>
  <si>
    <t>200/200/75/37</t>
  </si>
  <si>
    <t>At zenith, TLC, failure in ccd1 and 2</t>
  </si>
  <si>
    <t>59-66</t>
  </si>
  <si>
    <t>Patch of clouds, see some stars so we tried pointing to Standard star LTT9491. But the star smeared out and  jumped within GS1 +/- 7" (centre to edge!) so unable for guiding. In clouds - classic sucker hole! Also, the telescope is wobbling, again....</t>
  </si>
  <si>
    <t>Seeing is bad, and clouds are rolling in. So we will try to do a few standard star offset tests to see if we can get the star into outer bundles</t>
  </si>
  <si>
    <t>Standard LTT1788 AAOmega bundle F</t>
  </si>
  <si>
    <t>Likely because of clouds</t>
  </si>
  <si>
    <t>Insert wrong name for standard star (in mngr task uses LTT9491</t>
  </si>
  <si>
    <t>24E</t>
  </si>
  <si>
    <t>14S</t>
  </si>
  <si>
    <t>5E</t>
  </si>
  <si>
    <t>15E</t>
  </si>
  <si>
    <t>Completely cloudy, no chance for morning twilights</t>
  </si>
  <si>
    <t>73-76</t>
  </si>
  <si>
    <r>
      <rPr>
        <rFont val="Arial"/>
        <b/>
        <color theme="1"/>
        <sz val="13.0"/>
      </rPr>
      <t xml:space="preserve">Place count values in the </t>
    </r>
    <r>
      <rPr>
        <rFont val="Arial"/>
        <b/>
        <color rgb="FFBF9000"/>
        <sz val="13.0"/>
      </rPr>
      <t>shaded area</t>
    </r>
    <r>
      <rPr>
        <rFont val="Arial"/>
        <b/>
        <color rgb="FFFF6D01"/>
        <sz val="13.0"/>
      </rPr>
      <t xml:space="preserve"> </t>
    </r>
    <r>
      <rPr>
        <rFont val="Arial"/>
        <b/>
        <color theme="1"/>
        <sz val="13.0"/>
      </rPr>
      <t xml:space="preserve">and the exposure times for next frame will be calculated. Make sure to hit enter or tab when entering
the last value for the row, for the times to be calculated correctly. Exposure time will aim to trend counts towards 30k, allowing for the fact that AAOmega Blue and Red must have same exposure times.  Suggested first run exposure times are for 30 seconds after sunset and 15 minutes before sunrise.  </t>
    </r>
  </si>
  <si>
    <t>Evening Twilights</t>
  </si>
  <si>
    <t>Suggested Exposure times</t>
  </si>
  <si>
    <t>If you don't like suggested 
times, amend here</t>
  </si>
  <si>
    <t>AAOmega Blue</t>
  </si>
  <si>
    <t>AAOmega Red</t>
  </si>
  <si>
    <t>Spector Blue</t>
  </si>
  <si>
    <t>Spector Red</t>
  </si>
  <si>
    <t>Suggested first times</t>
  </si>
  <si>
    <t>Previous</t>
  </si>
  <si>
    <t>Copy data below and paste to relevant sheet, when pasting, right click and use 'Paste special' &gt; 'Values only' or Ctrl+Shift+V</t>
  </si>
  <si>
    <t>Telescope is parked at 1hr East</t>
  </si>
  <si>
    <t>datetime here</t>
  </si>
  <si>
    <t>Morning Twilights</t>
  </si>
  <si>
    <t>Suggested Expoure times</t>
  </si>
  <si>
    <t>AAOmega Focus Values: Blue: Focus=141, Spectral=3305.7, Spatial=2528.4, Red: Focus=530.9, Spectral=2448.4, Spatial=1574.3, Spector Blue=2856.9,  Spector Red=2311.03</t>
  </si>
  <si>
    <t>Overhead is clear, but some clouds around the horizon</t>
  </si>
  <si>
    <t>AAOmega blue=17k red=14k Spec blue=21k red=19k</t>
  </si>
  <si>
    <t>15/15/11/7</t>
  </si>
  <si>
    <t>AAOmega blue=27k red=24k Spec blue=30k red=29k</t>
  </si>
  <si>
    <t>32/32/21/14</t>
  </si>
  <si>
    <t>AAOmega blue=34k red=32k Spec blue=34k red=37k</t>
  </si>
  <si>
    <t>59/59/38/24</t>
  </si>
  <si>
    <t>AAOmega blue=32k red=32k Spec blue=32k red=35k</t>
  </si>
  <si>
    <t>111/111/71/43</t>
  </si>
  <si>
    <t>AAOmega blue=25k red=23k Spec blue=27k red=27k</t>
  </si>
  <si>
    <t>38.87(1.28)</t>
  </si>
  <si>
    <t>37.17(1.25)</t>
  </si>
  <si>
    <t>31.27(1.17)</t>
  </si>
  <si>
    <t>28.32(1.14)</t>
  </si>
  <si>
    <t>25.08(1.10)</t>
  </si>
  <si>
    <t>1.5"-1.8"</t>
  </si>
  <si>
    <t>22.46(1.08)</t>
  </si>
  <si>
    <t>21.66(1.08)</t>
  </si>
  <si>
    <t>22.45(1.08)</t>
  </si>
  <si>
    <t>fail for reduce_object() task because it uses frame 21 reduction (instead of 17). This frame aren't in qc_summary_240827_240910.txt</t>
  </si>
  <si>
    <t>Test Dome flat exposure times at field position. Change the exposure times for AAOmega only</t>
  </si>
  <si>
    <t>90/90/50/25</t>
  </si>
  <si>
    <t>AAOmega blue=35k red=39k Spec blue=22k red=30k</t>
  </si>
  <si>
    <t>120/120/50/25</t>
  </si>
  <si>
    <t>AAOmega blue=46k red=50k</t>
  </si>
  <si>
    <t>100/100/50/25</t>
  </si>
  <si>
    <t>AAOmega blue=40k red=43k</t>
  </si>
  <si>
    <t>Standard LTT9491 AAOmega bundle A (yellow band)</t>
  </si>
  <si>
    <t>Standard LTT9491 AAOmega bundle D (green band)</t>
  </si>
  <si>
    <t>found, disable</t>
  </si>
  <si>
    <t>Standard LTT9491 Spector bundle I (green band)</t>
  </si>
  <si>
    <t>found on the edge, disable</t>
  </si>
  <si>
    <t>6W</t>
  </si>
  <si>
    <t>Telescope Focus = 39.3</t>
  </si>
  <si>
    <t>30.76(1.16)</t>
  </si>
  <si>
    <t>29.16(1.14)</t>
  </si>
  <si>
    <t>30.07(1.16)</t>
  </si>
  <si>
    <t>2.3"-2.6"</t>
  </si>
  <si>
    <t>33.41(1.20)</t>
  </si>
  <si>
    <t>35.86(1.23)</t>
  </si>
  <si>
    <t>41.02(1.32)</t>
  </si>
  <si>
    <t>2.7"-2.3"</t>
  </si>
  <si>
    <t>46.87(1.46)</t>
  </si>
  <si>
    <t>found in the centre, disable</t>
  </si>
  <si>
    <t>Standard LTT1788 Spector bundle N</t>
  </si>
  <si>
    <t>bright background</t>
  </si>
  <si>
    <t xml:space="preserve">Test Dome flat exposure times at standard star position. </t>
  </si>
  <si>
    <t>AAOmega blue=22k red=20k Spec blue=28k red=24k</t>
  </si>
  <si>
    <t>74/74/52/38</t>
  </si>
  <si>
    <t>AAOmega blue=30k red=30k Spec blue=33k red=39k</t>
  </si>
  <si>
    <t>36/36/24/16</t>
  </si>
  <si>
    <t>AAOmega blue=30k red=29k Spec blue=31k red=35k</t>
  </si>
  <si>
    <t>18/18/12/8</t>
  </si>
  <si>
    <t>AAOmega blue=26k red=25k Spec blue=29k red=30k</t>
  </si>
  <si>
    <t>9/9/6/4</t>
  </si>
  <si>
    <t>AAOmega blue=24k red=20k Spec blue=23k red=23k</t>
  </si>
  <si>
    <t>Clear, until 4am, then cloud</t>
  </si>
  <si>
    <t>Tom W., Madusha, Susie (Only a first bit of the night)</t>
  </si>
  <si>
    <t>AAOmega Focus Values: Blue: Focus=141, Spectral=3305.7, Spatial=2528.4, Red: Focus=531.2, Spectral=2423, Spatial=1628, Spector Blue=2857,  Spector Red=2311</t>
  </si>
  <si>
    <t>AAOmega blue=20k red=16k Spec blue=24k red=21k</t>
  </si>
  <si>
    <t>AAOmega blue=33k red=27k Spec blue=34k red=34k</t>
  </si>
  <si>
    <t>29/29/20/13</t>
  </si>
  <si>
    <t>AAOmega blue=37k red=34k Spec blue=37k red=41k</t>
  </si>
  <si>
    <t>51/51/34/21</t>
  </si>
  <si>
    <t>AAOmega blue=34k red=34k Spec blue=34k red=37k</t>
  </si>
  <si>
    <t>101/101/68/40</t>
  </si>
  <si>
    <t>AAOmega blue=28k red=24k Spec blue=30k red=28k</t>
  </si>
  <si>
    <t>near zenith, focus check OK</t>
  </si>
  <si>
    <t>near zenith, TLC check OK</t>
  </si>
  <si>
    <t>Spector focus</t>
  </si>
  <si>
    <t>Spector Blue=2855.98, Spector Red=2311.97</t>
  </si>
  <si>
    <t>Dome flat test data for Sree</t>
  </si>
  <si>
    <t>At Zenith</t>
  </si>
  <si>
    <t>TLC check OK</t>
  </si>
  <si>
    <t>ZD=20 deg., north</t>
  </si>
  <si>
    <t>ZD=40 deg., north</t>
  </si>
  <si>
    <t>ZD=40 deg., west</t>
  </si>
  <si>
    <t>ZD=20 deg., west</t>
  </si>
  <si>
    <t>ZD=20 deg., south</t>
  </si>
  <si>
    <t>ZD=40 deg., south</t>
  </si>
  <si>
    <t>ZD=40 deg., East</t>
  </si>
  <si>
    <t>ZD=20 deg., East</t>
  </si>
  <si>
    <t>50.83(1.58)</t>
  </si>
  <si>
    <t>48.06(1.49)</t>
  </si>
  <si>
    <t>3.8"</t>
  </si>
  <si>
    <t>41.52(1.33)</t>
  </si>
  <si>
    <t>35.91(1.23)</t>
  </si>
  <si>
    <t>30.93(1.17)</t>
  </si>
  <si>
    <t>3.0"-5.0"</t>
  </si>
  <si>
    <t>26.75(1.12)</t>
  </si>
  <si>
    <t>2"-3"</t>
  </si>
  <si>
    <t>24.25(1.10)</t>
  </si>
  <si>
    <t>24.1(1.10)</t>
  </si>
  <si>
    <t>At the field position, focus check ok</t>
  </si>
  <si>
    <t>At the field position, TLC ok</t>
  </si>
  <si>
    <t>33.3(1.20)</t>
  </si>
  <si>
    <t>rotation to 1040 to keep star in U.</t>
  </si>
  <si>
    <t>2.5 -4.0"</t>
  </si>
  <si>
    <t>30.1(1.15)</t>
  </si>
  <si>
    <t>29.2(1.15)</t>
  </si>
  <si>
    <t>2" - 5"</t>
  </si>
  <si>
    <t>33.4(1.20)</t>
  </si>
  <si>
    <t>2.5" - 5"</t>
  </si>
  <si>
    <t>37.3(1.26)</t>
  </si>
  <si>
    <t>2" -3"</t>
  </si>
  <si>
    <t>44.4(1.40)</t>
  </si>
  <si>
    <t>Dither G, cloud arrived 10 minutes into dither, aborted</t>
  </si>
  <si>
    <t>Dome closed due humidity</t>
  </si>
  <si>
    <t>No chace of opening up, see ya and thanks for all the fish!</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</si>
</sst>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0.0"/>
    <numFmt numFmtId="165" formatCode="h:mm:ss am/pm"/>
    <numFmt numFmtId="166" formatCode="mm/dd/yyyy"/>
    <numFmt numFmtId="167" formatCode="m-d"/>
  </numFmts>
  <fonts count="28">
    <font>
      <sz val="10.0"/>
      <color rgb="FF000000"/>
      <name val="Arial"/>
      <scheme val="minor"/>
    </font>
    <font>
      <b/>
      <color theme="1"/>
      <name val="Arial"/>
    </font>
    <font>
      <color theme="1"/>
      <name val="Arial"/>
    </font>
    <font>
      <b/>
      <sz val="14.0"/>
      <color theme="1"/>
      <name val="Arial"/>
    </font>
    <font>
      <b/>
      <sz val="12.0"/>
      <color theme="1"/>
      <name val="Arial"/>
    </font>
    <font>
      <color theme="1"/>
      <name val="Arial"/>
      <scheme val="minor"/>
    </font>
    <font>
      <color rgb="FF000000"/>
      <name val="Arial"/>
    </font>
    <font>
      <sz val="9.0"/>
      <color rgb="FF1F1F1F"/>
      <name val="Arial"/>
    </font>
    <font>
      <color rgb="FF000000"/>
      <name val="Arial"/>
      <scheme val="minor"/>
    </font>
    <font>
      <sz val="10.0"/>
      <color rgb="FF000000"/>
      <name val="Arial"/>
    </font>
    <font>
      <sz val="9.0"/>
      <color theme="1"/>
      <name val="Arial"/>
    </font>
    <font>
      <sz val="12.0"/>
      <color theme="1"/>
      <name val="Cambria"/>
    </font>
    <font/>
    <font>
      <color rgb="FF34A853"/>
      <name val="Calibri"/>
    </font>
    <font>
      <color rgb="FFE69138"/>
      <name val="Arial"/>
      <scheme val="minor"/>
    </font>
    <font>
      <b/>
      <sz val="9.0"/>
      <color rgb="FF1F1F1F"/>
      <name val="&quot;Google Sans&quot;"/>
    </font>
    <font>
      <sz val="10.0"/>
      <color rgb="FF1F1F1F"/>
      <name val="Arial"/>
    </font>
    <font>
      <b/>
      <color theme="1"/>
      <name val="Arial"/>
      <scheme val="minor"/>
    </font>
    <font>
      <sz val="10.0"/>
      <color theme="1"/>
      <name val="Arial"/>
      <scheme val="minor"/>
    </font>
    <font>
      <b/>
      <color rgb="FFFF00FF"/>
      <name val="Arial"/>
      <scheme val="minor"/>
    </font>
    <font>
      <strike/>
      <color theme="1"/>
      <name val="Arial"/>
      <scheme val="minor"/>
    </font>
    <font>
      <b/>
      <color rgb="FF000000"/>
      <name val="Arial"/>
    </font>
    <font>
      <b/>
      <sz val="12.0"/>
      <color rgb="FF000000"/>
      <name val="Arial"/>
    </font>
    <font>
      <i/>
      <sz val="9.0"/>
      <color rgb="FF000000"/>
      <name val="&quot;Google Sans Mono&quot;"/>
    </font>
    <font>
      <i/>
      <color theme="1"/>
      <name val="Arial"/>
      <scheme val="minor"/>
    </font>
    <font>
      <color rgb="FF999999"/>
      <name val="Arial"/>
      <scheme val="minor"/>
    </font>
    <font>
      <b/>
      <sz val="12.0"/>
      <color theme="1"/>
      <name val="Arial"/>
      <scheme val="minor"/>
    </font>
    <font>
      <sz val="9.0"/>
      <color rgb="FF1F1F1F"/>
      <name val="&quot;Google Sans&quot;"/>
    </font>
  </fonts>
  <fills count="7">
    <fill>
      <patternFill patternType="none"/>
    </fill>
    <fill>
      <patternFill patternType="lightGray"/>
    </fill>
    <fill>
      <patternFill patternType="solid">
        <fgColor rgb="FFFFFFFF"/>
        <bgColor rgb="FFFFFFFF"/>
      </patternFill>
    </fill>
    <fill>
      <patternFill patternType="solid">
        <fgColor rgb="FFC0C0C0"/>
        <bgColor rgb="FFC0C0C0"/>
      </patternFill>
    </fill>
    <fill>
      <patternFill patternType="solid">
        <fgColor rgb="FFF4CCCC"/>
        <bgColor rgb="FFF4CCCC"/>
      </patternFill>
    </fill>
    <fill>
      <patternFill patternType="solid">
        <fgColor rgb="FF808080"/>
        <bgColor rgb="FF808080"/>
      </patternFill>
    </fill>
    <fill>
      <patternFill patternType="solid">
        <fgColor rgb="FFFFE599"/>
        <bgColor rgb="FFFFE599"/>
      </patternFill>
    </fill>
  </fills>
  <borders count="7">
    <border/>
    <border>
      <right style="thin">
        <color rgb="FF000000"/>
      </right>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bottom style="thin">
        <color rgb="FF000000"/>
      </bottom>
    </border>
    <border>
      <left style="thin">
        <color rgb="FF000000"/>
      </left>
      <right style="thin">
        <color rgb="FF000000"/>
      </right>
      <bottom style="thin">
        <color rgb="FF000000"/>
      </bottom>
    </border>
    <border>
      <right style="thin">
        <color rgb="FF000000"/>
      </right>
    </border>
  </borders>
  <cellStyleXfs count="1">
    <xf borderId="0" fillId="0" fontId="0" numFmtId="0" applyAlignment="1" applyFont="1"/>
  </cellStyleXfs>
  <cellXfs count="115">
    <xf borderId="0" fillId="0" fontId="0" numFmtId="0" xfId="0" applyAlignment="1" applyFont="1">
      <alignment readingOrder="0" shrinkToFit="0" vertical="bottom" wrapText="0"/>
    </xf>
    <xf borderId="0" fillId="2" fontId="1" numFmtId="0" xfId="0" applyAlignment="1" applyFill="1" applyFont="1">
      <alignment horizontal="center" readingOrder="0" vertical="bottom"/>
    </xf>
    <xf borderId="0" fillId="0" fontId="2" numFmtId="0" xfId="0" applyAlignment="1" applyFont="1">
      <alignment vertical="bottom"/>
    </xf>
    <xf borderId="0" fillId="2" fontId="3" numFmtId="0" xfId="0" applyAlignment="1" applyFont="1">
      <alignment horizontal="center" vertical="bottom"/>
    </xf>
    <xf borderId="0" fillId="0" fontId="2" numFmtId="0" xfId="0" applyAlignment="1" applyFont="1">
      <alignment readingOrder="0" shrinkToFit="0" vertical="bottom" wrapText="0"/>
    </xf>
    <xf borderId="0" fillId="2" fontId="3" numFmtId="0" xfId="0" applyAlignment="1" applyFont="1">
      <alignment horizontal="center" shrinkToFit="0" vertical="bottom" wrapText="0"/>
    </xf>
    <xf borderId="0" fillId="2" fontId="2" numFmtId="0" xfId="0" applyAlignment="1" applyFont="1">
      <alignment vertical="bottom"/>
    </xf>
    <xf borderId="0" fillId="2" fontId="1" numFmtId="0" xfId="0" applyAlignment="1" applyFont="1">
      <alignment horizontal="center" vertical="bottom"/>
    </xf>
    <xf borderId="0" fillId="3" fontId="4" numFmtId="0" xfId="0" applyAlignment="1" applyFill="1" applyFont="1">
      <alignment shrinkToFit="0" vertical="bottom" wrapText="1"/>
    </xf>
    <xf borderId="0" fillId="3" fontId="4" numFmtId="0" xfId="0" applyAlignment="1" applyFont="1">
      <alignment shrinkToFit="0" vertical="bottom" wrapText="0"/>
    </xf>
    <xf borderId="0" fillId="3" fontId="4" numFmtId="0" xfId="0" applyAlignment="1" applyFont="1">
      <alignment readingOrder="0" shrinkToFit="0" vertical="bottom" wrapText="1"/>
    </xf>
    <xf borderId="0" fillId="0" fontId="2" numFmtId="0" xfId="0" applyAlignment="1" applyFont="1">
      <alignment readingOrder="0" vertical="bottom"/>
    </xf>
    <xf borderId="0" fillId="0" fontId="2" numFmtId="19" xfId="0" applyAlignment="1" applyFont="1" applyNumberFormat="1">
      <alignment readingOrder="0" vertical="bottom"/>
    </xf>
    <xf borderId="0" fillId="0" fontId="2" numFmtId="164" xfId="0" applyAlignment="1" applyFont="1" applyNumberFormat="1">
      <alignment readingOrder="0" vertical="bottom"/>
    </xf>
    <xf borderId="0" fillId="0" fontId="5" numFmtId="0" xfId="0" applyAlignment="1" applyFont="1">
      <alignment readingOrder="0"/>
    </xf>
    <xf borderId="0" fillId="0" fontId="5" numFmtId="19" xfId="0" applyAlignment="1" applyFont="1" applyNumberFormat="1">
      <alignment readingOrder="0"/>
    </xf>
    <xf borderId="0" fillId="2" fontId="6" numFmtId="0" xfId="0" applyAlignment="1" applyFont="1">
      <alignment horizontal="right" readingOrder="0"/>
    </xf>
    <xf borderId="0" fillId="2" fontId="6" numFmtId="0" xfId="0" applyAlignment="1" applyFont="1">
      <alignment horizontal="left" readingOrder="0"/>
    </xf>
    <xf borderId="0" fillId="0" fontId="2" numFmtId="0" xfId="0" applyAlignment="1" applyFont="1">
      <alignment horizontal="right" readingOrder="0" vertical="bottom"/>
    </xf>
    <xf borderId="0" fillId="2" fontId="7" numFmtId="0" xfId="0" applyAlignment="1" applyFont="1">
      <alignment readingOrder="0"/>
    </xf>
    <xf borderId="0" fillId="0" fontId="5" numFmtId="0" xfId="0" applyAlignment="1" applyFont="1">
      <alignment horizontal="left" readingOrder="0"/>
    </xf>
    <xf borderId="0" fillId="0" fontId="5" numFmtId="0" xfId="0" applyAlignment="1" applyFont="1">
      <alignment horizontal="center" readingOrder="0" vertical="center"/>
    </xf>
    <xf borderId="0" fillId="0" fontId="5" numFmtId="0" xfId="0" applyAlignment="1" applyFont="1">
      <alignment horizontal="center" readingOrder="0" shrinkToFit="0" vertical="center" wrapText="1"/>
    </xf>
    <xf borderId="0" fillId="0" fontId="2" numFmtId="0" xfId="0" applyAlignment="1" applyFont="1">
      <alignment horizontal="center" readingOrder="0" shrinkToFit="0" vertical="center" wrapText="0"/>
    </xf>
    <xf borderId="0" fillId="0" fontId="5" numFmtId="0" xfId="0" applyAlignment="1" applyFont="1">
      <alignment horizontal="left" readingOrder="0" vertical="center"/>
    </xf>
    <xf borderId="0" fillId="0" fontId="2" numFmtId="0" xfId="0" applyAlignment="1" applyFont="1">
      <alignment horizontal="left" readingOrder="0" shrinkToFit="0" vertical="center" wrapText="1"/>
    </xf>
    <xf borderId="0" fillId="0" fontId="5" numFmtId="0" xfId="0" applyAlignment="1" applyFont="1">
      <alignment vertical="center"/>
    </xf>
    <xf borderId="0" fillId="0" fontId="5" numFmtId="0" xfId="0" applyAlignment="1" applyFont="1">
      <alignment readingOrder="0" vertical="center"/>
    </xf>
    <xf borderId="0" fillId="0" fontId="2" numFmtId="0" xfId="0" applyAlignment="1" applyFont="1">
      <alignment horizontal="left" readingOrder="0" shrinkToFit="0" vertical="center" wrapText="0"/>
    </xf>
    <xf borderId="0" fillId="0" fontId="8" numFmtId="0" xfId="0" applyAlignment="1" applyFont="1">
      <alignment readingOrder="0" vertical="center"/>
    </xf>
    <xf borderId="0" fillId="0" fontId="8" numFmtId="0" xfId="0" applyAlignment="1" applyFont="1">
      <alignment horizontal="center" readingOrder="0" vertical="center"/>
    </xf>
    <xf borderId="0" fillId="0" fontId="6" numFmtId="0" xfId="0" applyAlignment="1" applyFont="1">
      <alignment readingOrder="0" shrinkToFit="0" vertical="bottom" wrapText="0"/>
    </xf>
    <xf borderId="0" fillId="2" fontId="9" numFmtId="0" xfId="0" applyAlignment="1" applyFont="1">
      <alignment horizontal="left" readingOrder="0" vertical="center"/>
    </xf>
    <xf borderId="0" fillId="0" fontId="10" numFmtId="0" xfId="0" applyAlignment="1" applyFont="1">
      <alignment readingOrder="0" shrinkToFit="0" vertical="bottom" wrapText="0"/>
    </xf>
    <xf borderId="0" fillId="4" fontId="6" numFmtId="0" xfId="0" applyAlignment="1" applyFill="1" applyFont="1">
      <alignment horizontal="left" readingOrder="0" vertical="center"/>
    </xf>
    <xf borderId="0" fillId="4" fontId="8" numFmtId="0" xfId="0" applyAlignment="1" applyFont="1">
      <alignment horizontal="center" readingOrder="0" vertical="center"/>
    </xf>
    <xf borderId="0" fillId="4" fontId="2" numFmtId="0" xfId="0" applyAlignment="1" applyFont="1">
      <alignment readingOrder="0" shrinkToFit="0" vertical="bottom" wrapText="0"/>
    </xf>
    <xf borderId="0" fillId="4" fontId="5" numFmtId="0" xfId="0" applyAlignment="1" applyFont="1">
      <alignment readingOrder="0"/>
    </xf>
    <xf borderId="0" fillId="4" fontId="5" numFmtId="0" xfId="0" applyFont="1"/>
    <xf borderId="0" fillId="2" fontId="6" numFmtId="0" xfId="0" applyAlignment="1" applyFont="1">
      <alignment horizontal="left" readingOrder="0" vertical="center"/>
    </xf>
    <xf borderId="0" fillId="0" fontId="5" numFmtId="0" xfId="0" applyAlignment="1" applyFont="1">
      <alignment horizontal="center" readingOrder="0"/>
    </xf>
    <xf borderId="0" fillId="0" fontId="5" numFmtId="0" xfId="0" applyAlignment="1" applyFont="1">
      <alignment horizontal="center" readingOrder="0" shrinkToFit="0" wrapText="1"/>
    </xf>
    <xf borderId="0" fillId="0" fontId="5" numFmtId="0" xfId="0" applyAlignment="1" applyFont="1">
      <alignment horizontal="center"/>
    </xf>
    <xf borderId="1" fillId="0" fontId="2" numFmtId="49" xfId="0" applyAlignment="1" applyBorder="1" applyFont="1" applyNumberFormat="1">
      <alignment vertical="bottom"/>
    </xf>
    <xf borderId="2" fillId="0" fontId="11" numFmtId="49" xfId="0" applyAlignment="1" applyBorder="1" applyFont="1" applyNumberFormat="1">
      <alignment horizontal="right" vertical="bottom"/>
    </xf>
    <xf borderId="3" fillId="0" fontId="11" numFmtId="0" xfId="0" applyAlignment="1" applyBorder="1" applyFont="1">
      <alignment horizontal="right" readingOrder="0" shrinkToFit="0" vertical="bottom" wrapText="1"/>
    </xf>
    <xf borderId="3" fillId="0" fontId="12" numFmtId="0" xfId="0" applyBorder="1" applyFont="1"/>
    <xf borderId="2" fillId="0" fontId="12" numFmtId="0" xfId="0" applyBorder="1" applyFont="1"/>
    <xf borderId="4" fillId="0" fontId="5" numFmtId="0" xfId="0" applyBorder="1" applyFont="1"/>
    <xf borderId="4" fillId="0" fontId="12" numFmtId="0" xfId="0" applyBorder="1" applyFont="1"/>
    <xf borderId="1" fillId="0" fontId="12" numFmtId="0" xfId="0" applyBorder="1" applyFont="1"/>
    <xf borderId="5" fillId="0" fontId="2" numFmtId="49" xfId="0" applyAlignment="1" applyBorder="1" applyFont="1" applyNumberFormat="1">
      <alignment vertical="bottom"/>
    </xf>
    <xf borderId="1" fillId="0" fontId="11" numFmtId="49" xfId="0" applyAlignment="1" applyBorder="1" applyFont="1" applyNumberFormat="1">
      <alignment horizontal="center" vertical="bottom"/>
    </xf>
    <xf borderId="4" fillId="2" fontId="2" numFmtId="0" xfId="0" applyAlignment="1" applyBorder="1" applyFont="1">
      <alignment readingOrder="0" shrinkToFit="0" vertical="bottom" wrapText="0"/>
    </xf>
    <xf borderId="4" fillId="0" fontId="2" numFmtId="0" xfId="0" applyAlignment="1" applyBorder="1" applyFont="1">
      <alignment vertical="bottom"/>
    </xf>
    <xf borderId="1" fillId="0" fontId="2" numFmtId="0" xfId="0" applyAlignment="1" applyBorder="1" applyFont="1">
      <alignment vertical="bottom"/>
    </xf>
    <xf borderId="1" fillId="0" fontId="11" numFmtId="49" xfId="0" applyAlignment="1" applyBorder="1" applyFont="1" applyNumberFormat="1">
      <alignment horizontal="right" vertical="bottom"/>
    </xf>
    <xf borderId="4" fillId="0" fontId="2" numFmtId="49" xfId="0" applyAlignment="1" applyBorder="1" applyFont="1" applyNumberFormat="1">
      <alignment readingOrder="0" vertical="bottom"/>
    </xf>
    <xf borderId="5" fillId="5" fontId="2" numFmtId="49" xfId="0" applyAlignment="1" applyBorder="1" applyFill="1" applyFont="1" applyNumberFormat="1">
      <alignment vertical="bottom"/>
    </xf>
    <xf borderId="1" fillId="5" fontId="2" numFmtId="49" xfId="0" applyAlignment="1" applyBorder="1" applyFont="1" applyNumberFormat="1">
      <alignment vertical="bottom"/>
    </xf>
    <xf borderId="5" fillId="3" fontId="11" numFmtId="49" xfId="0" applyAlignment="1" applyBorder="1" applyFont="1" applyNumberFormat="1">
      <alignment horizontal="center" vertical="bottom"/>
    </xf>
    <xf borderId="6" fillId="3" fontId="11" numFmtId="49" xfId="0" applyAlignment="1" applyBorder="1" applyFont="1" applyNumberFormat="1">
      <alignment horizontal="center" vertical="bottom"/>
    </xf>
    <xf borderId="1" fillId="3" fontId="2" numFmtId="49" xfId="0" applyAlignment="1" applyBorder="1" applyFont="1" applyNumberFormat="1">
      <alignment vertical="bottom"/>
    </xf>
    <xf borderId="1" fillId="3" fontId="11" numFmtId="49" xfId="0" applyAlignment="1" applyBorder="1" applyFont="1" applyNumberFormat="1">
      <alignment horizontal="center" vertical="bottom"/>
    </xf>
    <xf borderId="4" fillId="3" fontId="11" numFmtId="49" xfId="0" applyAlignment="1" applyBorder="1" applyFont="1" applyNumberFormat="1">
      <alignment horizontal="center" vertical="bottom"/>
    </xf>
    <xf borderId="6" fillId="3" fontId="11" numFmtId="49" xfId="0" applyAlignment="1" applyBorder="1" applyFont="1" applyNumberFormat="1">
      <alignment horizontal="center" shrinkToFit="0" vertical="bottom" wrapText="1"/>
    </xf>
    <xf borderId="0" fillId="3" fontId="11" numFmtId="49" xfId="0" applyAlignment="1" applyFont="1" applyNumberFormat="1">
      <alignment horizontal="center" vertical="bottom"/>
    </xf>
    <xf borderId="6" fillId="0" fontId="12" numFmtId="0" xfId="0" applyBorder="1" applyFont="1"/>
    <xf borderId="6" fillId="0" fontId="2" numFmtId="0" xfId="0" applyAlignment="1" applyBorder="1" applyFont="1">
      <alignment vertical="bottom"/>
    </xf>
    <xf borderId="1" fillId="0" fontId="13" numFmtId="49" xfId="0" applyAlignment="1" applyBorder="1" applyFont="1" applyNumberFormat="1">
      <alignment shrinkToFit="0" vertical="bottom" wrapText="1"/>
    </xf>
    <xf borderId="0" fillId="0" fontId="2" numFmtId="0" xfId="0" applyAlignment="1" applyFont="1">
      <alignment readingOrder="0" shrinkToFit="0" vertical="bottom" wrapText="1"/>
    </xf>
    <xf borderId="4" fillId="0" fontId="5" numFmtId="0" xfId="0" applyAlignment="1" applyBorder="1" applyFont="1">
      <alignment readingOrder="0"/>
    </xf>
    <xf borderId="0" fillId="0" fontId="5" numFmtId="0" xfId="0" applyAlignment="1" applyFont="1">
      <alignment horizontal="right" readingOrder="0"/>
    </xf>
    <xf borderId="0" fillId="0" fontId="5" numFmtId="0" xfId="0" applyAlignment="1" applyFont="1">
      <alignment horizontal="right"/>
    </xf>
    <xf borderId="0" fillId="0" fontId="5" numFmtId="0" xfId="0" applyFont="1"/>
    <xf borderId="0" fillId="0" fontId="14" numFmtId="0" xfId="0" applyAlignment="1" applyFont="1">
      <alignment readingOrder="0"/>
    </xf>
    <xf borderId="0" fillId="0" fontId="0" numFmtId="0" xfId="0" applyAlignment="1" applyFont="1">
      <alignment readingOrder="0"/>
    </xf>
    <xf borderId="0" fillId="0" fontId="2" numFmtId="19" xfId="0" applyAlignment="1" applyFont="1" applyNumberFormat="1">
      <alignment horizontal="right" readingOrder="0" vertical="bottom"/>
    </xf>
    <xf borderId="0" fillId="0" fontId="1" numFmtId="0" xfId="0" applyAlignment="1" applyFont="1">
      <alignment readingOrder="0" vertical="bottom"/>
    </xf>
    <xf borderId="0" fillId="0" fontId="15" numFmtId="0" xfId="0" applyAlignment="1" applyFont="1">
      <alignment readingOrder="0"/>
    </xf>
    <xf borderId="0" fillId="0" fontId="16" numFmtId="0" xfId="0" applyAlignment="1" applyFont="1">
      <alignment readingOrder="0"/>
    </xf>
    <xf borderId="0" fillId="0" fontId="5" numFmtId="165" xfId="0" applyAlignment="1" applyFont="1" applyNumberFormat="1">
      <alignment readingOrder="0"/>
    </xf>
    <xf borderId="0" fillId="0" fontId="17" numFmtId="0" xfId="0" applyAlignment="1" applyFont="1">
      <alignment readingOrder="0"/>
    </xf>
    <xf borderId="0" fillId="0" fontId="5" numFmtId="19" xfId="0" applyAlignment="1" applyFont="1" applyNumberFormat="1">
      <alignment horizontal="left" readingOrder="0"/>
    </xf>
    <xf borderId="0" fillId="0" fontId="5" numFmtId="19" xfId="0" applyAlignment="1" applyFont="1" applyNumberFormat="1">
      <alignment horizontal="right" readingOrder="0"/>
    </xf>
    <xf borderId="0" fillId="0" fontId="2" numFmtId="0" xfId="0" applyAlignment="1" applyFont="1">
      <alignment horizontal="right" vertical="bottom"/>
    </xf>
    <xf borderId="1" fillId="0" fontId="5" numFmtId="0" xfId="0" applyBorder="1" applyFont="1"/>
    <xf borderId="1" fillId="0" fontId="2" numFmtId="49" xfId="0" applyAlignment="1" applyBorder="1" applyFont="1" applyNumberFormat="1">
      <alignment readingOrder="0" vertical="bottom"/>
    </xf>
    <xf borderId="3" fillId="0" fontId="11" numFmtId="166" xfId="0" applyAlignment="1" applyBorder="1" applyFont="1" applyNumberFormat="1">
      <alignment horizontal="right" readingOrder="0" shrinkToFit="0" vertical="bottom" wrapText="1"/>
    </xf>
    <xf borderId="0" fillId="0" fontId="5" numFmtId="167" xfId="0" applyAlignment="1" applyFont="1" applyNumberFormat="1">
      <alignment readingOrder="0"/>
    </xf>
    <xf borderId="0" fillId="0" fontId="18" numFmtId="19" xfId="0" applyAlignment="1" applyFont="1" applyNumberFormat="1">
      <alignment readingOrder="0"/>
    </xf>
    <xf borderId="0" fillId="0" fontId="5" numFmtId="0" xfId="0" applyAlignment="1" applyFont="1">
      <alignment readingOrder="0" shrinkToFit="0" wrapText="1"/>
    </xf>
    <xf borderId="0" fillId="0" fontId="17" numFmtId="0" xfId="0" applyAlignment="1" applyFont="1">
      <alignment readingOrder="0" shrinkToFit="0" wrapText="1"/>
    </xf>
    <xf borderId="0" fillId="0" fontId="19" numFmtId="0" xfId="0" applyAlignment="1" applyFont="1">
      <alignment readingOrder="0"/>
    </xf>
    <xf borderId="0" fillId="0" fontId="20" numFmtId="0" xfId="0" applyAlignment="1" applyFont="1">
      <alignment readingOrder="0"/>
    </xf>
    <xf borderId="0" fillId="0" fontId="20" numFmtId="14" xfId="0" applyAlignment="1" applyFont="1" applyNumberFormat="1">
      <alignment readingOrder="0"/>
    </xf>
    <xf borderId="0" fillId="0" fontId="20" numFmtId="0" xfId="0" applyAlignment="1" applyFont="1">
      <alignment horizontal="right" readingOrder="0"/>
    </xf>
    <xf borderId="0" fillId="0" fontId="20" numFmtId="0" xfId="0" applyFont="1"/>
    <xf borderId="0" fillId="0" fontId="2" numFmtId="167" xfId="0" applyAlignment="1" applyFont="1" applyNumberFormat="1">
      <alignment horizontal="right" readingOrder="0" vertical="bottom"/>
    </xf>
    <xf borderId="0" fillId="0" fontId="17" numFmtId="0" xfId="0" applyAlignment="1" applyFont="1">
      <alignment readingOrder="0" shrinkToFit="0" vertical="center" wrapText="1"/>
    </xf>
    <xf borderId="0" fillId="2" fontId="21" numFmtId="0" xfId="0" applyAlignment="1" applyFont="1">
      <alignment horizontal="left" readingOrder="0"/>
    </xf>
    <xf borderId="0" fillId="2" fontId="22" numFmtId="0" xfId="0" applyAlignment="1" applyFont="1">
      <alignment horizontal="left" readingOrder="0"/>
    </xf>
    <xf borderId="0" fillId="0" fontId="5" numFmtId="0" xfId="0" applyFont="1"/>
    <xf borderId="0" fillId="6" fontId="5" numFmtId="0" xfId="0" applyAlignment="1" applyFill="1" applyFont="1">
      <alignment horizontal="center" readingOrder="0"/>
    </xf>
    <xf borderId="0" fillId="2" fontId="23" numFmtId="0" xfId="0" applyFont="1"/>
    <xf borderId="0" fillId="0" fontId="24" numFmtId="0" xfId="0" applyFont="1"/>
    <xf borderId="0" fillId="2" fontId="6" numFmtId="0" xfId="0" applyAlignment="1" applyFont="1">
      <alignment horizontal="center" readingOrder="0"/>
    </xf>
    <xf borderId="0" fillId="0" fontId="25" numFmtId="19" xfId="0" applyAlignment="1" applyFont="1" applyNumberFormat="1">
      <alignment readingOrder="0"/>
    </xf>
    <xf borderId="0" fillId="0" fontId="0" numFmtId="0" xfId="0" applyFont="1"/>
    <xf borderId="0" fillId="0" fontId="26" numFmtId="0" xfId="0" applyAlignment="1" applyFont="1">
      <alignment readingOrder="0"/>
    </xf>
    <xf borderId="0" fillId="0" fontId="25" numFmtId="0" xfId="0" applyAlignment="1" applyFont="1">
      <alignment readingOrder="0"/>
    </xf>
    <xf borderId="0" fillId="0" fontId="2" numFmtId="0" xfId="0" applyAlignment="1" applyFont="1">
      <alignment readingOrder="0" shrinkToFit="0" vertical="bottom" wrapText="0"/>
    </xf>
    <xf borderId="0" fillId="0" fontId="27" numFmtId="0" xfId="0" applyAlignment="1" applyFont="1">
      <alignment readingOrder="0"/>
    </xf>
    <xf borderId="0" fillId="0" fontId="17" numFmtId="0" xfId="0" applyAlignment="1" applyFont="1">
      <alignment horizontal="center" readingOrder="0"/>
    </xf>
    <xf borderId="0" fillId="0" fontId="20" numFmtId="19" xfId="0" applyAlignment="1" applyFont="1" applyNumberFormat="1">
      <alignment readingOrder="0"/>
    </xf>
  </cellXfs>
  <cellStyles count="1">
    <cellStyle xfId="0" name="Normal" builtinId="0"/>
  </cellStyles>
  <dxfs count="2">
    <dxf>
      <font>
        <color rgb="FF999999"/>
      </font>
      <fill>
        <patternFill patternType="solid">
          <fgColor rgb="FFFFFFFF"/>
          <bgColor rgb="FFFFFFFF"/>
        </patternFill>
      </fill>
      <border/>
    </dxf>
    <dxf>
      <font>
        <color rgb="FF000000"/>
      </font>
      <fill>
        <patternFill patternType="solid">
          <fgColor rgb="FFFFFFFF"/>
          <bgColor rgb="FFFFFFFF"/>
        </patternFill>
      </fill>
      <border/>
    </dxf>
  </dxfs>
</styleSheet>
</file>

<file path=xl/_rels/workbook.xml.rels><?xml version="1.0" encoding="UTF-8" standalone="yes"?><Relationships xmlns="http://schemas.openxmlformats.org/package/2006/relationships"><Relationship Id="rId20" Type="http://schemas.openxmlformats.org/officeDocument/2006/relationships/worksheet" Target="worksheets/sheet17.xml"/><Relationship Id="rId11" Type="http://schemas.openxmlformats.org/officeDocument/2006/relationships/worksheet" Target="worksheets/sheet8.xml"/><Relationship Id="rId22" Type="http://schemas.openxmlformats.org/officeDocument/2006/relationships/worksheet" Target="worksheets/sheet19.xml"/><Relationship Id="rId10" Type="http://schemas.openxmlformats.org/officeDocument/2006/relationships/worksheet" Target="worksheets/sheet7.xml"/><Relationship Id="rId21" Type="http://schemas.openxmlformats.org/officeDocument/2006/relationships/worksheet" Target="worksheets/sheet18.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schemas.openxmlformats.org/officeDocument/2006/relationships/worksheet" Target="worksheets/sheet12.xml"/><Relationship Id="rId14" Type="http://schemas.openxmlformats.org/officeDocument/2006/relationships/worksheet" Target="worksheets/sheet11.xml"/><Relationship Id="rId17" Type="http://schemas.openxmlformats.org/officeDocument/2006/relationships/worksheet" Target="worksheets/sheet14.xml"/><Relationship Id="rId16" Type="http://schemas.openxmlformats.org/officeDocument/2006/relationships/worksheet" Target="worksheets/sheet13.xml"/><Relationship Id="rId5" Type="http://schemas.openxmlformats.org/officeDocument/2006/relationships/worksheet" Target="worksheets/sheet2.xml"/><Relationship Id="rId19" Type="http://schemas.openxmlformats.org/officeDocument/2006/relationships/worksheet" Target="worksheets/sheet16.xml"/><Relationship Id="rId6" Type="http://schemas.openxmlformats.org/officeDocument/2006/relationships/worksheet" Target="worksheets/sheet3.xml"/><Relationship Id="rId18" Type="http://schemas.openxmlformats.org/officeDocument/2006/relationships/worksheet" Target="worksheets/sheet15.xml"/><Relationship Id="rId7" Type="http://schemas.openxmlformats.org/officeDocument/2006/relationships/worksheet" Target="worksheets/sheet4.xml"/><Relationship Id="rId8" Type="http://schemas.openxmlformats.org/officeDocument/2006/relationships/worksheet" Target="worksheets/sheet5.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scatterChart>
        <c:scatterStyle val="lineMarker"/>
        <c:varyColors val="0"/>
        <c:ser>
          <c:idx val="0"/>
          <c:order val="0"/>
          <c:spPr>
            <a:ln>
              <a:noFill/>
            </a:ln>
          </c:spPr>
          <c:marker>
            <c:symbol val="circle"/>
            <c:size val="7"/>
            <c:spPr>
              <a:solidFill>
                <a:schemeClr val="accent1"/>
              </a:solidFill>
              <a:ln cmpd="sng">
                <a:solidFill>
                  <a:schemeClr val="accent1"/>
                </a:solidFill>
              </a:ln>
            </c:spPr>
          </c:marker>
          <c:trendline>
            <c:name/>
            <c:spPr>
              <a:ln w="19050">
                <a:solidFill>
                  <a:srgbClr val="000000"/>
                </a:solidFill>
              </a:ln>
            </c:spPr>
            <c:trendlineType val="exp"/>
            <c:dispRSqr val="1"/>
            <c:dispEq val="1"/>
          </c:trendline>
          <c:xVal>
            <c:numRef>
              <c:f>Twilights!$Z$32:$Z$38</c:f>
            </c:numRef>
          </c:xVal>
          <c:yVal>
            <c:numRef>
              <c:f>Twilights!$AA$32:$AA$38</c:f>
              <c:numCache/>
            </c:numRef>
          </c:yVal>
        </c:ser>
        <c:dLbls>
          <c:showLegendKey val="0"/>
          <c:showVal val="0"/>
          <c:showCatName val="0"/>
          <c:showSerName val="0"/>
          <c:showPercent val="0"/>
          <c:showBubbleSize val="0"/>
        </c:dLbls>
        <c:axId val="199490931"/>
        <c:axId val="862528097"/>
      </c:scatterChart>
      <c:valAx>
        <c:axId val="199490931"/>
        <c:scaling>
          <c:orientation val="minMax"/>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862528097"/>
      </c:valAx>
      <c:valAx>
        <c:axId val="862528097"/>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199490931"/>
      </c:valAx>
    </c:plotArea>
    <c:legend>
      <c:legendPos val="r"/>
      <c:layout>
        <c:manualLayout>
          <c:xMode val="edge"/>
          <c:yMode val="edge"/>
          <c:x val="0.33128417968750007"/>
          <c:y val="0.04730458221024259"/>
        </c:manualLayout>
      </c:layout>
      <c:overlay val="0"/>
      <c:txPr>
        <a:bodyPr/>
        <a:lstStyle/>
        <a:p>
          <a:pPr lvl="0">
            <a:defRPr b="0">
              <a:solidFill>
                <a:srgbClr val="1A1A1A"/>
              </a:solidFill>
              <a:latin typeface="+mn-lt"/>
            </a:defRPr>
          </a:pPr>
        </a:p>
      </c:txPr>
    </c:legend>
    <c:plotVisOnly val="1"/>
  </c:chart>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13</xdr:col>
      <xdr:colOff>152400</xdr:colOff>
      <xdr:row>58</xdr:row>
      <xdr:rowOff>152400</xdr:rowOff>
    </xdr:from>
    <xdr:ext cx="2905125" cy="203835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22</xdr:col>
      <xdr:colOff>38100</xdr:colOff>
      <xdr:row>42</xdr:row>
      <xdr:rowOff>0</xdr:rowOff>
    </xdr:from>
    <xdr:ext cx="5715000" cy="3533775"/>
    <xdr:graphicFrame>
      <xdr:nvGraphicFramePr>
        <xdr:cNvPr id="1" name="Chart 1" title="Chart"/>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1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3" max="3" width="21.63"/>
    <col customWidth="1" min="4" max="4" width="40.25"/>
    <col customWidth="1" min="6" max="6" width="14.38"/>
    <col customWidth="1" min="7" max="8" width="19.25"/>
    <col customWidth="1" min="12" max="12" width="14.38"/>
  </cols>
  <sheetData>
    <row r="1">
      <c r="A1" s="1" t="s">
        <v>0</v>
      </c>
      <c r="K1" s="2"/>
      <c r="L1" s="2"/>
      <c r="M1" s="2"/>
      <c r="N1" s="2"/>
      <c r="O1" s="2"/>
      <c r="P1" s="2"/>
      <c r="Q1" s="2"/>
      <c r="R1" s="2"/>
      <c r="S1" s="2"/>
      <c r="T1" s="2"/>
      <c r="U1" s="2"/>
      <c r="V1" s="2"/>
      <c r="W1" s="2"/>
      <c r="X1" s="2"/>
      <c r="Y1" s="2"/>
      <c r="Z1" s="2"/>
      <c r="AA1" s="2"/>
    </row>
    <row r="2">
      <c r="K2" s="2"/>
      <c r="L2" s="2"/>
      <c r="M2" s="2"/>
      <c r="N2" s="2"/>
      <c r="O2" s="2"/>
      <c r="P2" s="2"/>
      <c r="Q2" s="2"/>
      <c r="R2" s="2"/>
      <c r="S2" s="2"/>
      <c r="T2" s="2"/>
      <c r="U2" s="2"/>
      <c r="V2" s="2"/>
      <c r="W2" s="2"/>
      <c r="X2" s="2"/>
      <c r="Y2" s="2"/>
      <c r="Z2" s="2"/>
      <c r="AA2" s="2"/>
    </row>
    <row r="3">
      <c r="K3" s="2"/>
      <c r="L3" s="2"/>
      <c r="M3" s="2"/>
      <c r="N3" s="2"/>
      <c r="O3" s="2"/>
      <c r="P3" s="2"/>
      <c r="Q3" s="2"/>
      <c r="R3" s="2"/>
      <c r="S3" s="2"/>
      <c r="T3" s="2"/>
      <c r="U3" s="2"/>
      <c r="V3" s="2"/>
      <c r="W3" s="2"/>
      <c r="X3" s="2"/>
      <c r="Y3" s="2"/>
      <c r="Z3" s="2"/>
      <c r="AA3" s="2"/>
    </row>
    <row r="4">
      <c r="A4" s="3" t="s">
        <v>1</v>
      </c>
      <c r="D4" s="4"/>
      <c r="E4" s="3"/>
      <c r="F4" s="5" t="s">
        <v>2</v>
      </c>
      <c r="H4" s="4"/>
      <c r="I4" s="6"/>
      <c r="J4" s="2"/>
      <c r="K4" s="2"/>
      <c r="L4" s="2"/>
      <c r="M4" s="2"/>
      <c r="N4" s="2"/>
      <c r="O4" s="2"/>
      <c r="P4" s="2"/>
      <c r="Q4" s="2"/>
      <c r="R4" s="2"/>
      <c r="S4" s="2"/>
      <c r="T4" s="2"/>
      <c r="U4" s="2"/>
      <c r="V4" s="2"/>
      <c r="W4" s="2"/>
      <c r="X4" s="2"/>
      <c r="Y4" s="2"/>
      <c r="Z4" s="2"/>
      <c r="AA4" s="2"/>
    </row>
    <row r="5">
      <c r="J5" s="7"/>
      <c r="K5" s="2"/>
      <c r="L5" s="2"/>
      <c r="M5" s="2"/>
      <c r="N5" s="2"/>
      <c r="O5" s="2"/>
      <c r="P5" s="2"/>
      <c r="Q5" s="2"/>
      <c r="R5" s="2"/>
      <c r="S5" s="2"/>
      <c r="T5" s="2"/>
      <c r="U5" s="2"/>
      <c r="V5" s="2"/>
      <c r="W5" s="2"/>
      <c r="X5" s="2"/>
      <c r="Y5" s="2"/>
      <c r="Z5" s="2"/>
      <c r="AA5" s="2"/>
    </row>
    <row r="6">
      <c r="A6" s="8" t="s">
        <v>3</v>
      </c>
      <c r="B6" s="8" t="s">
        <v>4</v>
      </c>
      <c r="C6" s="8" t="s">
        <v>5</v>
      </c>
      <c r="D6" s="9" t="s">
        <v>6</v>
      </c>
      <c r="E6" s="8" t="s">
        <v>7</v>
      </c>
      <c r="F6" s="8" t="s">
        <v>8</v>
      </c>
      <c r="G6" s="8" t="s">
        <v>9</v>
      </c>
      <c r="H6" s="8" t="s">
        <v>10</v>
      </c>
      <c r="I6" s="8" t="s">
        <v>11</v>
      </c>
      <c r="J6" s="10" t="s">
        <v>12</v>
      </c>
      <c r="K6" s="2"/>
      <c r="L6" s="2"/>
      <c r="M6" s="2"/>
      <c r="N6" s="2"/>
      <c r="O6" s="2"/>
      <c r="P6" s="2"/>
      <c r="Q6" s="2"/>
      <c r="R6" s="2"/>
      <c r="S6" s="2"/>
      <c r="T6" s="2"/>
      <c r="U6" s="2"/>
      <c r="V6" s="2"/>
      <c r="W6" s="2"/>
      <c r="X6" s="2"/>
      <c r="Y6" s="2"/>
      <c r="Z6" s="2"/>
      <c r="AA6" s="2"/>
    </row>
    <row r="7">
      <c r="A7" s="11">
        <v>240826.0</v>
      </c>
      <c r="B7" s="12">
        <v>0.4092253935232293</v>
      </c>
      <c r="C7" s="11" t="s">
        <v>13</v>
      </c>
      <c r="D7" s="4" t="s">
        <v>14</v>
      </c>
      <c r="E7" s="11">
        <v>2.0240826E7</v>
      </c>
      <c r="F7" s="11">
        <v>2.40826094251E11</v>
      </c>
      <c r="G7" s="11" t="s">
        <v>15</v>
      </c>
      <c r="H7" s="2"/>
      <c r="I7" s="11">
        <v>0.0</v>
      </c>
      <c r="J7" s="13">
        <v>10.5</v>
      </c>
      <c r="K7" s="2"/>
      <c r="L7" s="2"/>
      <c r="M7" s="2"/>
      <c r="N7" s="2"/>
      <c r="O7" s="2"/>
      <c r="P7" s="2"/>
      <c r="Q7" s="2"/>
      <c r="R7" s="2"/>
      <c r="S7" s="2"/>
      <c r="T7" s="2"/>
      <c r="U7" s="2"/>
      <c r="V7" s="2"/>
      <c r="W7" s="2"/>
      <c r="X7" s="2"/>
      <c r="Y7" s="2"/>
      <c r="Z7" s="2"/>
      <c r="AA7" s="2"/>
    </row>
    <row r="8">
      <c r="A8" s="11">
        <v>240826.0</v>
      </c>
      <c r="B8" s="12">
        <v>0.47106864583474817</v>
      </c>
      <c r="C8" s="11" t="s">
        <v>16</v>
      </c>
      <c r="D8" s="4" t="s">
        <v>17</v>
      </c>
      <c r="E8" s="11">
        <v>2.0240826E7</v>
      </c>
      <c r="F8" s="11">
        <v>2.40826094251E11</v>
      </c>
      <c r="G8" s="11" t="s">
        <v>15</v>
      </c>
      <c r="H8" s="2"/>
      <c r="I8" s="11">
        <v>0.0</v>
      </c>
      <c r="J8" s="13">
        <v>10.7</v>
      </c>
      <c r="K8" s="2"/>
      <c r="L8" s="2"/>
      <c r="M8" s="2"/>
      <c r="N8" s="2"/>
      <c r="O8" s="2"/>
      <c r="P8" s="2"/>
      <c r="Q8" s="2"/>
      <c r="R8" s="2"/>
      <c r="S8" s="2"/>
      <c r="T8" s="2"/>
      <c r="U8" s="2"/>
      <c r="V8" s="2"/>
      <c r="W8" s="2"/>
      <c r="X8" s="2"/>
      <c r="Y8" s="2"/>
      <c r="Z8" s="2"/>
      <c r="AA8" s="2"/>
    </row>
    <row r="9">
      <c r="A9" s="14">
        <v>240827.0</v>
      </c>
      <c r="B9" s="15">
        <v>0.09565375000238419</v>
      </c>
      <c r="C9" s="11" t="s">
        <v>13</v>
      </c>
      <c r="D9" s="4" t="s">
        <v>14</v>
      </c>
      <c r="E9" s="11">
        <v>2.0240826E7</v>
      </c>
      <c r="F9" s="16">
        <v>2.40828014209E11</v>
      </c>
      <c r="G9" s="11" t="s">
        <v>18</v>
      </c>
      <c r="I9" s="14">
        <v>0.0</v>
      </c>
      <c r="J9" s="14">
        <v>11.6</v>
      </c>
    </row>
    <row r="10">
      <c r="A10" s="14">
        <v>240827.0</v>
      </c>
      <c r="B10" s="12">
        <v>0.1624930439866148</v>
      </c>
      <c r="C10" s="11" t="s">
        <v>19</v>
      </c>
      <c r="D10" s="4" t="s">
        <v>20</v>
      </c>
      <c r="E10" s="11">
        <v>2.0240827E7</v>
      </c>
      <c r="F10" s="16">
        <v>2.4082803331E11</v>
      </c>
      <c r="G10" s="11" t="s">
        <v>15</v>
      </c>
      <c r="H10" s="2"/>
      <c r="I10" s="11">
        <v>0.0</v>
      </c>
      <c r="J10" s="13">
        <v>13.4</v>
      </c>
      <c r="K10" s="11"/>
      <c r="L10" s="2"/>
      <c r="M10" s="2"/>
      <c r="N10" s="2"/>
      <c r="O10" s="2"/>
      <c r="P10" s="2"/>
      <c r="Q10" s="2"/>
      <c r="R10" s="2"/>
      <c r="S10" s="2"/>
      <c r="T10" s="2"/>
      <c r="U10" s="2"/>
      <c r="V10" s="2"/>
      <c r="W10" s="2"/>
      <c r="X10" s="2"/>
      <c r="Y10" s="2"/>
      <c r="Z10" s="2"/>
      <c r="AA10" s="2"/>
    </row>
    <row r="11">
      <c r="A11" s="11">
        <v>240828.0</v>
      </c>
      <c r="B11" s="12">
        <v>0.7886876388874953</v>
      </c>
      <c r="C11" s="11" t="s">
        <v>16</v>
      </c>
      <c r="D11" s="4" t="s">
        <v>17</v>
      </c>
      <c r="E11" s="16">
        <v>2.0240826E7</v>
      </c>
      <c r="F11" s="11">
        <v>2.40828182411E11</v>
      </c>
      <c r="G11" s="11" t="s">
        <v>18</v>
      </c>
      <c r="H11" s="2"/>
      <c r="I11" s="11">
        <v>0.0</v>
      </c>
      <c r="J11" s="13">
        <v>12.7</v>
      </c>
      <c r="K11" s="17"/>
      <c r="L11" s="2"/>
      <c r="M11" s="2"/>
      <c r="N11" s="2"/>
      <c r="O11" s="11"/>
      <c r="P11" s="2"/>
      <c r="Q11" s="2"/>
      <c r="R11" s="2"/>
      <c r="S11" s="2"/>
      <c r="T11" s="2"/>
      <c r="U11" s="2"/>
      <c r="V11" s="2"/>
      <c r="W11" s="2"/>
      <c r="X11" s="2"/>
      <c r="Y11" s="2"/>
      <c r="Z11" s="2"/>
      <c r="AA11" s="2"/>
    </row>
    <row r="12">
      <c r="A12" s="11">
        <v>240828.0</v>
      </c>
      <c r="B12" s="12">
        <v>0.8516492824128363</v>
      </c>
      <c r="C12" s="11" t="s">
        <v>21</v>
      </c>
      <c r="D12" s="11" t="s">
        <v>22</v>
      </c>
      <c r="E12" s="11">
        <v>2.0240828E7</v>
      </c>
      <c r="F12" s="11">
        <v>2.40828201442E11</v>
      </c>
      <c r="G12" s="11" t="s">
        <v>15</v>
      </c>
      <c r="H12" s="2"/>
      <c r="I12" s="11">
        <v>0.0</v>
      </c>
      <c r="J12" s="13">
        <v>13.6</v>
      </c>
      <c r="K12" s="11"/>
      <c r="L12" s="11"/>
      <c r="M12" s="2"/>
      <c r="N12" s="2"/>
      <c r="O12" s="2"/>
      <c r="P12" s="2"/>
      <c r="Q12" s="2"/>
      <c r="R12" s="2"/>
      <c r="S12" s="2"/>
      <c r="T12" s="2"/>
      <c r="U12" s="2"/>
      <c r="V12" s="2"/>
      <c r="W12" s="2"/>
      <c r="X12" s="2"/>
      <c r="Y12" s="2"/>
      <c r="Z12" s="2"/>
      <c r="AA12" s="2"/>
    </row>
    <row r="13">
      <c r="A13" s="11">
        <v>240828.0</v>
      </c>
      <c r="B13" s="12">
        <v>0.06358524305687752</v>
      </c>
      <c r="C13" s="11" t="s">
        <v>19</v>
      </c>
      <c r="D13" s="4" t="s">
        <v>23</v>
      </c>
      <c r="E13" s="11">
        <v>2.0240827E7</v>
      </c>
      <c r="F13" s="11">
        <v>2.40829012317E11</v>
      </c>
      <c r="G13" s="11" t="s">
        <v>18</v>
      </c>
      <c r="H13" s="2"/>
      <c r="I13" s="11">
        <v>0.0</v>
      </c>
      <c r="J13" s="13">
        <v>12.5</v>
      </c>
      <c r="K13" s="11"/>
      <c r="L13" s="2"/>
      <c r="M13" s="2"/>
      <c r="N13" s="2"/>
      <c r="O13" s="2"/>
      <c r="P13" s="2"/>
      <c r="Q13" s="2"/>
      <c r="R13" s="2"/>
      <c r="S13" s="2"/>
      <c r="T13" s="2"/>
      <c r="U13" s="2"/>
      <c r="V13" s="2"/>
      <c r="W13" s="2"/>
      <c r="X13" s="2"/>
      <c r="Y13" s="2"/>
      <c r="Z13" s="2"/>
      <c r="AA13" s="2"/>
    </row>
    <row r="14">
      <c r="A14" s="11">
        <v>280828.0</v>
      </c>
      <c r="B14" s="12">
        <v>0.10478000000148313</v>
      </c>
      <c r="C14" s="11" t="s">
        <v>24</v>
      </c>
      <c r="D14" s="4" t="s">
        <v>25</v>
      </c>
      <c r="E14" s="11">
        <v>2.0240828E7</v>
      </c>
      <c r="F14" s="11">
        <v>2.40829012317E11</v>
      </c>
      <c r="G14" s="11" t="s">
        <v>15</v>
      </c>
      <c r="H14" s="2"/>
      <c r="I14" s="11">
        <v>0.0</v>
      </c>
      <c r="J14" s="13">
        <v>12.6</v>
      </c>
      <c r="K14" s="11"/>
      <c r="L14" s="2"/>
      <c r="M14" s="11"/>
      <c r="N14" s="2"/>
      <c r="O14" s="2"/>
      <c r="P14" s="2"/>
      <c r="Q14" s="2"/>
      <c r="R14" s="2"/>
      <c r="S14" s="2"/>
      <c r="T14" s="2"/>
      <c r="U14" s="2"/>
      <c r="V14" s="2"/>
      <c r="W14" s="2"/>
      <c r="X14" s="2"/>
      <c r="Y14" s="2"/>
      <c r="Z14" s="2"/>
      <c r="AA14" s="2"/>
    </row>
    <row r="15">
      <c r="A15" s="11">
        <v>280829.0</v>
      </c>
      <c r="B15" s="12">
        <v>0.06685329861647915</v>
      </c>
      <c r="C15" s="11" t="s">
        <v>24</v>
      </c>
      <c r="D15" s="4" t="s">
        <v>25</v>
      </c>
      <c r="E15" s="11">
        <v>2.0240828E7</v>
      </c>
      <c r="F15" s="11">
        <v>2.40830012959E11</v>
      </c>
      <c r="G15" s="11" t="s">
        <v>18</v>
      </c>
      <c r="H15" s="2"/>
      <c r="I15" s="11" t="s">
        <v>26</v>
      </c>
      <c r="J15" s="11">
        <v>10.8</v>
      </c>
      <c r="K15" s="11" t="s">
        <v>27</v>
      </c>
      <c r="L15" s="2"/>
      <c r="M15" s="2"/>
      <c r="N15" s="11"/>
      <c r="O15" s="2"/>
      <c r="P15" s="2"/>
      <c r="Q15" s="2"/>
      <c r="R15" s="2"/>
      <c r="S15" s="2"/>
      <c r="T15" s="2"/>
      <c r="U15" s="2"/>
      <c r="V15" s="2"/>
      <c r="W15" s="2"/>
      <c r="X15" s="2"/>
      <c r="Y15" s="2"/>
      <c r="Z15" s="2"/>
      <c r="AA15" s="2"/>
    </row>
    <row r="16">
      <c r="A16" s="11">
        <v>280829.0</v>
      </c>
      <c r="B16" s="12">
        <v>0.09291944444703404</v>
      </c>
      <c r="C16" s="11" t="s">
        <v>24</v>
      </c>
      <c r="D16" s="4" t="s">
        <v>25</v>
      </c>
      <c r="E16" s="11">
        <v>2.0240828E7</v>
      </c>
      <c r="F16" s="11">
        <v>2.40830012959E11</v>
      </c>
      <c r="G16" s="11" t="s">
        <v>18</v>
      </c>
      <c r="H16" s="2"/>
      <c r="I16" s="11">
        <v>0.0</v>
      </c>
      <c r="J16" s="11">
        <v>11.3</v>
      </c>
      <c r="K16" s="11" t="s">
        <v>28</v>
      </c>
      <c r="L16" s="2"/>
      <c r="M16" s="2"/>
      <c r="N16" s="2"/>
      <c r="O16" s="2"/>
      <c r="P16" s="2"/>
      <c r="Q16" s="2"/>
      <c r="R16" s="2"/>
      <c r="S16" s="2"/>
      <c r="T16" s="2"/>
      <c r="U16" s="2"/>
      <c r="V16" s="2"/>
      <c r="W16" s="2"/>
      <c r="X16" s="2"/>
      <c r="Y16" s="2"/>
      <c r="Z16" s="2"/>
      <c r="AA16" s="2"/>
    </row>
    <row r="17">
      <c r="A17" s="11">
        <v>280829.0</v>
      </c>
      <c r="B17" s="12">
        <v>0.13293106481432915</v>
      </c>
      <c r="C17" s="11" t="s">
        <v>29</v>
      </c>
      <c r="D17" s="4" t="s">
        <v>30</v>
      </c>
      <c r="E17" s="11">
        <v>2.0240829E7</v>
      </c>
      <c r="F17" s="11">
        <v>2.40830030633E11</v>
      </c>
      <c r="G17" s="11" t="s">
        <v>15</v>
      </c>
      <c r="H17" s="2"/>
      <c r="I17" s="11">
        <v>0.0</v>
      </c>
      <c r="J17" s="13">
        <v>12.6</v>
      </c>
      <c r="K17" s="2"/>
      <c r="L17" s="2"/>
      <c r="M17" s="2"/>
      <c r="N17" s="2"/>
      <c r="O17" s="2"/>
      <c r="P17" s="2"/>
      <c r="Q17" s="2"/>
      <c r="R17" s="2"/>
      <c r="S17" s="2"/>
      <c r="T17" s="2"/>
      <c r="U17" s="2"/>
      <c r="V17" s="2"/>
      <c r="W17" s="2"/>
      <c r="X17" s="2"/>
      <c r="Y17" s="2"/>
      <c r="Z17" s="2"/>
      <c r="AA17" s="2"/>
    </row>
    <row r="18">
      <c r="A18" s="11">
        <v>240830.0</v>
      </c>
      <c r="B18" s="12">
        <v>0.7962804282433353</v>
      </c>
      <c r="C18" s="11" t="s">
        <v>21</v>
      </c>
      <c r="D18" s="11" t="s">
        <v>22</v>
      </c>
      <c r="E18" s="11">
        <v>2.0240828E7</v>
      </c>
      <c r="F18" s="11">
        <v>2.408301842E11</v>
      </c>
      <c r="G18" s="11" t="s">
        <v>18</v>
      </c>
      <c r="H18" s="2"/>
      <c r="I18" s="11">
        <v>0.0</v>
      </c>
      <c r="J18" s="11">
        <v>15.4</v>
      </c>
      <c r="K18" s="2"/>
      <c r="L18" s="2"/>
      <c r="M18" s="2"/>
      <c r="N18" s="2"/>
      <c r="O18" s="2"/>
      <c r="P18" s="2"/>
      <c r="Q18" s="2"/>
      <c r="R18" s="2"/>
      <c r="S18" s="2"/>
      <c r="T18" s="2"/>
      <c r="U18" s="2"/>
      <c r="V18" s="2"/>
      <c r="W18" s="2"/>
      <c r="X18" s="2"/>
      <c r="Y18" s="2"/>
      <c r="Z18" s="2"/>
      <c r="AA18" s="2"/>
    </row>
    <row r="19">
      <c r="A19" s="11">
        <v>240830.0</v>
      </c>
      <c r="B19" s="12">
        <v>0.8725052314839559</v>
      </c>
      <c r="C19" s="11" t="s">
        <v>31</v>
      </c>
      <c r="D19" s="11" t="s">
        <v>32</v>
      </c>
      <c r="E19" s="11">
        <v>2.024083E7</v>
      </c>
      <c r="F19" s="11">
        <v>2.408301842E11</v>
      </c>
      <c r="G19" s="11" t="s">
        <v>15</v>
      </c>
      <c r="H19" s="2"/>
      <c r="I19" s="11">
        <v>0.0</v>
      </c>
      <c r="J19" s="11">
        <v>15.9</v>
      </c>
      <c r="K19" s="11"/>
      <c r="L19" s="2"/>
      <c r="M19" s="2"/>
      <c r="N19" s="2"/>
      <c r="O19" s="2"/>
      <c r="P19" s="2"/>
      <c r="Q19" s="2"/>
      <c r="R19" s="2"/>
      <c r="S19" s="2"/>
      <c r="T19" s="2"/>
      <c r="U19" s="2"/>
      <c r="V19" s="2"/>
      <c r="W19" s="2"/>
      <c r="X19" s="2"/>
      <c r="Y19" s="2"/>
      <c r="Z19" s="2"/>
      <c r="AA19" s="2"/>
    </row>
    <row r="20">
      <c r="A20" s="11">
        <v>240830.0</v>
      </c>
      <c r="B20" s="12">
        <v>0.03405322916660225</v>
      </c>
      <c r="C20" s="11" t="s">
        <v>29</v>
      </c>
      <c r="D20" s="4" t="s">
        <v>30</v>
      </c>
      <c r="E20" s="11">
        <v>2.0240829E7</v>
      </c>
      <c r="F20" s="11">
        <v>2.40831003918E11</v>
      </c>
      <c r="G20" s="11" t="s">
        <v>18</v>
      </c>
      <c r="H20" s="2"/>
      <c r="I20" s="11">
        <v>0.0</v>
      </c>
      <c r="J20" s="11">
        <v>16.5</v>
      </c>
      <c r="K20" s="11"/>
      <c r="L20" s="2"/>
      <c r="M20" s="2"/>
      <c r="N20" s="2"/>
      <c r="O20" s="2"/>
      <c r="P20" s="2"/>
      <c r="Q20" s="2"/>
      <c r="R20" s="2"/>
      <c r="S20" s="2"/>
      <c r="T20" s="2"/>
      <c r="U20" s="2"/>
      <c r="V20" s="2"/>
      <c r="W20" s="2"/>
      <c r="X20" s="2"/>
      <c r="Y20" s="2"/>
      <c r="Z20" s="2"/>
      <c r="AA20" s="2"/>
    </row>
    <row r="21">
      <c r="A21" s="11">
        <v>240830.0</v>
      </c>
      <c r="B21" s="12">
        <v>0.07625075231771916</v>
      </c>
      <c r="C21" s="11" t="s">
        <v>33</v>
      </c>
      <c r="D21" s="4" t="s">
        <v>34</v>
      </c>
      <c r="E21" s="11">
        <v>2.024083E7</v>
      </c>
      <c r="F21" s="11">
        <v>2.40831003918E11</v>
      </c>
      <c r="G21" s="11" t="s">
        <v>15</v>
      </c>
      <c r="H21" s="2"/>
      <c r="I21" s="11">
        <v>0.0</v>
      </c>
      <c r="J21" s="11">
        <v>16.1</v>
      </c>
      <c r="K21" s="2"/>
      <c r="L21" s="2"/>
      <c r="M21" s="2"/>
      <c r="N21" s="2"/>
      <c r="O21" s="2"/>
      <c r="P21" s="2"/>
      <c r="Q21" s="2"/>
      <c r="R21" s="2"/>
      <c r="S21" s="2"/>
      <c r="T21" s="2"/>
      <c r="U21" s="2"/>
      <c r="V21" s="2"/>
      <c r="W21" s="2"/>
      <c r="X21" s="2"/>
      <c r="Y21" s="2"/>
      <c r="Z21" s="2"/>
      <c r="AA21" s="2"/>
    </row>
    <row r="22">
      <c r="A22" s="11">
        <v>240831.0</v>
      </c>
      <c r="B22" s="12">
        <v>0.7877007986098761</v>
      </c>
      <c r="C22" s="11" t="s">
        <v>31</v>
      </c>
      <c r="D22" s="11" t="s">
        <v>32</v>
      </c>
      <c r="E22" s="11">
        <v>2.024083E7</v>
      </c>
      <c r="F22" s="11">
        <v>2.40831184302E11</v>
      </c>
      <c r="G22" s="11" t="s">
        <v>18</v>
      </c>
      <c r="H22" s="2"/>
      <c r="I22" s="11">
        <v>0.0</v>
      </c>
      <c r="J22" s="11">
        <v>13.5</v>
      </c>
      <c r="K22" s="2"/>
      <c r="L22" s="2"/>
      <c r="M22" s="2"/>
      <c r="N22" s="2"/>
      <c r="O22" s="2"/>
      <c r="P22" s="2"/>
      <c r="Q22" s="2"/>
      <c r="R22" s="2"/>
      <c r="S22" s="2"/>
      <c r="T22" s="2"/>
      <c r="U22" s="2"/>
      <c r="V22" s="2"/>
      <c r="W22" s="2"/>
      <c r="X22" s="2"/>
      <c r="Y22" s="2"/>
      <c r="Z22" s="2"/>
      <c r="AA22" s="2"/>
    </row>
    <row r="23">
      <c r="A23" s="11">
        <v>240831.0</v>
      </c>
      <c r="B23" s="12">
        <v>0.8504166666666667</v>
      </c>
      <c r="C23" s="11" t="s">
        <v>35</v>
      </c>
      <c r="D23" s="11" t="s">
        <v>36</v>
      </c>
      <c r="E23" s="11">
        <v>2.0240831E7</v>
      </c>
      <c r="F23" s="11">
        <v>2.40831184302E11</v>
      </c>
      <c r="G23" s="11" t="s">
        <v>15</v>
      </c>
      <c r="H23" s="2"/>
      <c r="I23" s="11">
        <v>0.0</v>
      </c>
      <c r="J23" s="18">
        <v>13.4</v>
      </c>
      <c r="K23" s="11"/>
      <c r="L23" s="2"/>
      <c r="M23" s="2"/>
      <c r="N23" s="2"/>
      <c r="O23" s="2"/>
      <c r="P23" s="2"/>
      <c r="Q23" s="2"/>
      <c r="R23" s="2"/>
      <c r="S23" s="2"/>
      <c r="T23" s="2"/>
      <c r="U23" s="2"/>
      <c r="V23" s="2"/>
      <c r="W23" s="2"/>
      <c r="X23" s="2"/>
      <c r="Y23" s="2"/>
      <c r="Z23" s="2"/>
      <c r="AA23" s="2"/>
    </row>
    <row r="24">
      <c r="A24" s="11">
        <v>240831.0</v>
      </c>
      <c r="B24" s="12">
        <v>0.03836320601840271</v>
      </c>
      <c r="C24" s="11" t="s">
        <v>33</v>
      </c>
      <c r="D24" s="4" t="s">
        <v>34</v>
      </c>
      <c r="E24" s="11">
        <v>2.024083E7</v>
      </c>
      <c r="F24" s="11">
        <v>2.40831184302E11</v>
      </c>
      <c r="G24" s="11" t="s">
        <v>18</v>
      </c>
      <c r="H24" s="2"/>
      <c r="I24" s="11">
        <v>0.0</v>
      </c>
      <c r="J24" s="18">
        <v>13.2</v>
      </c>
      <c r="K24" s="2"/>
      <c r="L24" s="2"/>
      <c r="M24" s="2"/>
      <c r="N24" s="2"/>
      <c r="O24" s="2"/>
      <c r="P24" s="2"/>
      <c r="Q24" s="2"/>
      <c r="R24" s="2"/>
      <c r="S24" s="2"/>
      <c r="T24" s="2"/>
      <c r="U24" s="2"/>
      <c r="V24" s="2"/>
      <c r="W24" s="2"/>
      <c r="X24" s="2"/>
      <c r="Y24" s="2"/>
      <c r="Z24" s="2"/>
      <c r="AA24" s="2"/>
    </row>
    <row r="25">
      <c r="A25" s="11">
        <v>240831.0</v>
      </c>
      <c r="B25" s="12">
        <v>0.0801577546299086</v>
      </c>
      <c r="C25" s="11" t="s">
        <v>29</v>
      </c>
      <c r="D25" s="4" t="s">
        <v>30</v>
      </c>
      <c r="E25" s="11">
        <v>2.0240831E7</v>
      </c>
      <c r="F25" s="11">
        <v>2.40831184302E11</v>
      </c>
      <c r="G25" s="11" t="s">
        <v>15</v>
      </c>
      <c r="H25" s="2"/>
      <c r="I25" s="11">
        <v>0.0</v>
      </c>
      <c r="J25" s="13">
        <v>13.4</v>
      </c>
      <c r="K25" s="11"/>
      <c r="L25" s="2"/>
      <c r="M25" s="2"/>
      <c r="N25" s="2"/>
      <c r="O25" s="2"/>
      <c r="P25" s="2"/>
      <c r="Q25" s="2"/>
      <c r="R25" s="2"/>
      <c r="S25" s="2"/>
      <c r="T25" s="2"/>
      <c r="U25" s="2"/>
      <c r="V25" s="2"/>
      <c r="W25" s="2"/>
      <c r="X25" s="2"/>
      <c r="Y25" s="2"/>
      <c r="Z25" s="2"/>
      <c r="AA25" s="2"/>
    </row>
    <row r="26">
      <c r="A26" s="11">
        <v>240901.0</v>
      </c>
      <c r="B26" s="12">
        <v>0.7766662268550135</v>
      </c>
      <c r="C26" s="11" t="s">
        <v>35</v>
      </c>
      <c r="D26" s="11" t="s">
        <v>36</v>
      </c>
      <c r="E26" s="11">
        <v>2.0240831E7</v>
      </c>
      <c r="F26" s="11">
        <v>2.40901182543E11</v>
      </c>
      <c r="G26" s="11" t="s">
        <v>18</v>
      </c>
      <c r="H26" s="2"/>
      <c r="I26" s="11">
        <v>0.0</v>
      </c>
      <c r="J26" s="13">
        <v>14.0</v>
      </c>
      <c r="K26" s="2"/>
      <c r="L26" s="2"/>
      <c r="M26" s="2"/>
      <c r="N26" s="2"/>
      <c r="O26" s="2"/>
      <c r="P26" s="2"/>
      <c r="Q26" s="2"/>
      <c r="R26" s="2"/>
      <c r="S26" s="2"/>
      <c r="T26" s="2"/>
      <c r="U26" s="2"/>
      <c r="V26" s="2"/>
      <c r="W26" s="2"/>
      <c r="X26" s="2"/>
      <c r="Y26" s="2"/>
      <c r="Z26" s="2"/>
      <c r="AA26" s="2"/>
    </row>
    <row r="27">
      <c r="A27" s="11">
        <v>240901.0</v>
      </c>
      <c r="B27" s="12">
        <v>0.8537152777777778</v>
      </c>
      <c r="C27" s="11" t="s">
        <v>37</v>
      </c>
      <c r="D27" s="11" t="s">
        <v>38</v>
      </c>
      <c r="E27" s="11">
        <v>2.0240901E7</v>
      </c>
      <c r="F27" s="11">
        <v>2.40901195712E11</v>
      </c>
      <c r="G27" s="11" t="s">
        <v>15</v>
      </c>
      <c r="H27" s="2"/>
      <c r="I27" s="11">
        <v>0.0</v>
      </c>
      <c r="J27" s="11">
        <v>14.3</v>
      </c>
      <c r="K27" s="19"/>
      <c r="L27" s="2"/>
      <c r="M27" s="2"/>
      <c r="N27" s="2"/>
      <c r="O27" s="2"/>
      <c r="P27" s="2"/>
      <c r="Q27" s="2"/>
      <c r="R27" s="2"/>
      <c r="S27" s="2"/>
      <c r="T27" s="2"/>
      <c r="U27" s="2"/>
      <c r="V27" s="2"/>
      <c r="W27" s="2"/>
      <c r="X27" s="2"/>
      <c r="Y27" s="2"/>
      <c r="Z27" s="2"/>
      <c r="AA27" s="2"/>
    </row>
    <row r="28">
      <c r="A28" s="11">
        <v>240901.0</v>
      </c>
      <c r="B28" s="15">
        <v>0.029800000003888272</v>
      </c>
      <c r="C28" s="11" t="s">
        <v>29</v>
      </c>
      <c r="D28" s="4" t="s">
        <v>30</v>
      </c>
      <c r="E28" s="11">
        <v>2.0240831E7</v>
      </c>
      <c r="F28" s="11">
        <v>2.40901195712E11</v>
      </c>
      <c r="G28" s="14" t="s">
        <v>18</v>
      </c>
      <c r="H28" s="2"/>
      <c r="I28" s="11">
        <v>0.0</v>
      </c>
      <c r="J28" s="11">
        <v>14.1</v>
      </c>
      <c r="K28" s="11"/>
      <c r="L28" s="2"/>
      <c r="M28" s="2"/>
      <c r="N28" s="2"/>
      <c r="O28" s="2"/>
      <c r="P28" s="2"/>
      <c r="Q28" s="2"/>
      <c r="R28" s="2"/>
      <c r="S28" s="2"/>
      <c r="T28" s="2"/>
      <c r="U28" s="2"/>
      <c r="V28" s="2"/>
      <c r="W28" s="2"/>
      <c r="X28" s="2"/>
      <c r="Y28" s="2"/>
      <c r="Z28" s="2"/>
      <c r="AA28" s="2"/>
    </row>
    <row r="29">
      <c r="A29" s="11">
        <v>240901.0</v>
      </c>
      <c r="B29" s="12">
        <v>0.07047159722424112</v>
      </c>
      <c r="C29" s="11" t="s">
        <v>39</v>
      </c>
      <c r="D29" s="4" t="s">
        <v>40</v>
      </c>
      <c r="E29" s="11">
        <v>2.0240901E7</v>
      </c>
      <c r="F29" s="11">
        <v>2.40901195712E11</v>
      </c>
      <c r="G29" s="11" t="s">
        <v>15</v>
      </c>
      <c r="H29" s="2"/>
      <c r="I29" s="11">
        <v>0.0</v>
      </c>
      <c r="J29" s="11">
        <v>14.2</v>
      </c>
      <c r="K29" s="2"/>
      <c r="L29" s="2"/>
      <c r="M29" s="2"/>
      <c r="N29" s="2"/>
      <c r="O29" s="2"/>
      <c r="P29" s="2"/>
      <c r="Q29" s="2"/>
      <c r="R29" s="2"/>
      <c r="S29" s="2"/>
      <c r="T29" s="2"/>
      <c r="U29" s="2"/>
      <c r="V29" s="2"/>
      <c r="W29" s="2"/>
      <c r="X29" s="2"/>
      <c r="Y29" s="2"/>
      <c r="Z29" s="2"/>
      <c r="AA29" s="2"/>
    </row>
    <row r="30">
      <c r="A30" s="11">
        <v>240902.0</v>
      </c>
      <c r="B30" s="12">
        <v>0.6910104976850562</v>
      </c>
      <c r="C30" s="11" t="s">
        <v>37</v>
      </c>
      <c r="D30" s="11" t="s">
        <v>38</v>
      </c>
      <c r="E30" s="11">
        <v>2.0240901E7</v>
      </c>
      <c r="F30" s="11">
        <v>2.40902162414E11</v>
      </c>
      <c r="G30" s="11" t="s">
        <v>18</v>
      </c>
      <c r="H30" s="2"/>
      <c r="I30" s="11">
        <v>0.0</v>
      </c>
      <c r="J30" s="11">
        <v>10.1</v>
      </c>
      <c r="K30" s="11"/>
      <c r="L30" s="2"/>
      <c r="M30" s="2"/>
      <c r="N30" s="2"/>
      <c r="O30" s="2"/>
      <c r="P30" s="2"/>
      <c r="Q30" s="2"/>
      <c r="R30" s="2"/>
      <c r="S30" s="2"/>
      <c r="T30" s="2"/>
      <c r="U30" s="2"/>
      <c r="V30" s="2"/>
      <c r="W30" s="2"/>
      <c r="X30" s="2"/>
      <c r="Y30" s="2"/>
      <c r="Z30" s="2"/>
      <c r="AA30" s="2"/>
    </row>
    <row r="31">
      <c r="A31" s="11">
        <v>240902.0</v>
      </c>
      <c r="B31" s="12">
        <v>0.7433796296296297</v>
      </c>
      <c r="C31" s="11" t="s">
        <v>41</v>
      </c>
      <c r="D31" s="11" t="s">
        <v>42</v>
      </c>
      <c r="E31" s="11">
        <v>2.0240902E7</v>
      </c>
      <c r="F31" s="11">
        <v>2.40902162414E11</v>
      </c>
      <c r="G31" s="11" t="s">
        <v>15</v>
      </c>
      <c r="H31" s="2"/>
      <c r="I31" s="11">
        <v>0.0</v>
      </c>
      <c r="J31" s="11">
        <v>10.1</v>
      </c>
      <c r="K31" s="2"/>
      <c r="L31" s="2"/>
      <c r="M31" s="2"/>
      <c r="N31" s="2"/>
      <c r="O31" s="2"/>
      <c r="P31" s="2"/>
      <c r="Q31" s="2"/>
      <c r="R31" s="2"/>
      <c r="S31" s="2"/>
      <c r="T31" s="2"/>
      <c r="U31" s="2"/>
      <c r="V31" s="2"/>
      <c r="W31" s="2"/>
      <c r="X31" s="2"/>
      <c r="Y31" s="2"/>
      <c r="Z31" s="2"/>
      <c r="AA31" s="2"/>
    </row>
    <row r="32">
      <c r="A32" s="11">
        <v>240902.0</v>
      </c>
      <c r="B32" s="12">
        <v>0.006412326387362555</v>
      </c>
      <c r="C32" s="11" t="s">
        <v>39</v>
      </c>
      <c r="D32" s="4" t="s">
        <v>40</v>
      </c>
      <c r="E32" s="11">
        <v>2.0240901E7</v>
      </c>
      <c r="F32" s="11">
        <v>2.40902000213E11</v>
      </c>
      <c r="G32" s="11" t="s">
        <v>18</v>
      </c>
      <c r="H32" s="2"/>
      <c r="I32" s="11">
        <v>0.0</v>
      </c>
      <c r="J32" s="11">
        <v>7.2</v>
      </c>
      <c r="K32" s="2"/>
      <c r="L32" s="2"/>
      <c r="M32" s="2"/>
      <c r="N32" s="2"/>
      <c r="O32" s="2"/>
      <c r="P32" s="2"/>
      <c r="Q32" s="2"/>
      <c r="R32" s="2"/>
      <c r="S32" s="2"/>
      <c r="T32" s="2"/>
      <c r="U32" s="2"/>
      <c r="V32" s="2"/>
      <c r="W32" s="2"/>
      <c r="X32" s="2"/>
      <c r="Y32" s="2"/>
      <c r="Z32" s="2"/>
      <c r="AA32" s="2"/>
    </row>
    <row r="33">
      <c r="A33" s="11">
        <v>240902.0</v>
      </c>
      <c r="B33" s="12">
        <v>0.04995692129887175</v>
      </c>
      <c r="C33" s="11" t="s">
        <v>43</v>
      </c>
      <c r="D33" s="4" t="s">
        <v>44</v>
      </c>
      <c r="E33" s="11">
        <v>2.0240902E7</v>
      </c>
      <c r="F33" s="11">
        <v>2.40902000213E11</v>
      </c>
      <c r="G33" s="11" t="s">
        <v>15</v>
      </c>
      <c r="H33" s="2"/>
      <c r="I33" s="11"/>
      <c r="J33" s="13">
        <v>7.0</v>
      </c>
      <c r="K33" s="11"/>
      <c r="L33" s="2"/>
      <c r="M33" s="2"/>
      <c r="N33" s="2"/>
      <c r="O33" s="2"/>
      <c r="P33" s="2"/>
      <c r="Q33" s="2"/>
      <c r="R33" s="2"/>
      <c r="S33" s="2"/>
      <c r="T33" s="2"/>
      <c r="U33" s="2"/>
      <c r="V33" s="2"/>
      <c r="W33" s="2"/>
      <c r="X33" s="2"/>
      <c r="Y33" s="2"/>
      <c r="Z33" s="2"/>
      <c r="AA33" s="2"/>
    </row>
    <row r="34">
      <c r="A34" s="11">
        <v>240902.0</v>
      </c>
      <c r="B34" s="12">
        <v>0.09171497685019858</v>
      </c>
      <c r="C34" s="11" t="s">
        <v>43</v>
      </c>
      <c r="D34" s="4" t="s">
        <v>44</v>
      </c>
      <c r="E34" s="11">
        <v>2.0240902E7</v>
      </c>
      <c r="F34" s="11">
        <v>2.40904020809E11</v>
      </c>
      <c r="G34" s="11" t="s">
        <v>18</v>
      </c>
      <c r="H34" s="2"/>
      <c r="I34" s="11">
        <v>0.0</v>
      </c>
      <c r="J34" s="11">
        <v>8.6</v>
      </c>
      <c r="K34" s="11"/>
      <c r="L34" s="2"/>
      <c r="M34" s="2"/>
      <c r="N34" s="2"/>
      <c r="O34" s="2"/>
      <c r="P34" s="2"/>
      <c r="Q34" s="2"/>
      <c r="R34" s="2"/>
      <c r="S34" s="2"/>
      <c r="T34" s="2"/>
      <c r="U34" s="2"/>
      <c r="V34" s="2"/>
      <c r="W34" s="2"/>
      <c r="X34" s="2"/>
      <c r="Y34" s="2"/>
      <c r="Z34" s="2"/>
      <c r="AA34" s="2"/>
    </row>
    <row r="35">
      <c r="A35" s="11">
        <v>240904.0</v>
      </c>
      <c r="B35" s="12">
        <v>0.14304987268405966</v>
      </c>
      <c r="C35" s="11" t="s">
        <v>45</v>
      </c>
      <c r="D35" s="4" t="s">
        <v>46</v>
      </c>
      <c r="E35" s="11">
        <v>2.0240904E7</v>
      </c>
      <c r="F35" s="11">
        <v>2.40904032223E11</v>
      </c>
      <c r="G35" s="11" t="s">
        <v>15</v>
      </c>
      <c r="H35" s="2"/>
      <c r="I35" s="11"/>
      <c r="J35" s="11">
        <v>8.6</v>
      </c>
      <c r="K35" s="2"/>
      <c r="L35" s="2"/>
      <c r="M35" s="2"/>
      <c r="N35" s="2"/>
      <c r="O35" s="2"/>
      <c r="P35" s="2"/>
      <c r="Q35" s="2"/>
      <c r="R35" s="2"/>
      <c r="S35" s="2"/>
      <c r="T35" s="2"/>
      <c r="U35" s="2"/>
      <c r="V35" s="2"/>
      <c r="W35" s="2"/>
      <c r="X35" s="2"/>
      <c r="Y35" s="2"/>
      <c r="Z35" s="2"/>
      <c r="AA35" s="2"/>
    </row>
    <row r="36">
      <c r="A36" s="11">
        <v>240904.0</v>
      </c>
      <c r="B36" s="12">
        <v>0.6960103472229093</v>
      </c>
      <c r="C36" s="11" t="s">
        <v>41</v>
      </c>
      <c r="D36" s="11" t="s">
        <v>42</v>
      </c>
      <c r="E36" s="11">
        <v>2.0240902E7</v>
      </c>
      <c r="F36" s="11">
        <v>2.40904163716E11</v>
      </c>
      <c r="G36" s="11" t="s">
        <v>18</v>
      </c>
      <c r="I36" s="11">
        <v>0.0</v>
      </c>
      <c r="J36" s="11">
        <v>9.2</v>
      </c>
      <c r="K36" s="2"/>
      <c r="L36" s="2"/>
      <c r="M36" s="2"/>
      <c r="N36" s="2"/>
      <c r="O36" s="2"/>
      <c r="P36" s="2"/>
      <c r="Q36" s="2"/>
      <c r="R36" s="2"/>
      <c r="S36" s="2"/>
      <c r="T36" s="2"/>
      <c r="U36" s="2"/>
      <c r="V36" s="2"/>
      <c r="W36" s="2"/>
      <c r="X36" s="2"/>
      <c r="Y36" s="2"/>
      <c r="Z36" s="2"/>
      <c r="AA36" s="2"/>
    </row>
    <row r="37">
      <c r="A37" s="11">
        <v>240904.0</v>
      </c>
      <c r="B37" s="12">
        <v>0.8052043287025299</v>
      </c>
      <c r="C37" s="14" t="s">
        <v>47</v>
      </c>
      <c r="D37" s="4" t="s">
        <v>48</v>
      </c>
      <c r="E37" s="11">
        <v>2.0240904E7</v>
      </c>
      <c r="F37" s="11">
        <v>2.40904190822E11</v>
      </c>
      <c r="G37" s="11" t="s">
        <v>15</v>
      </c>
      <c r="H37" s="2"/>
      <c r="I37" s="11">
        <v>0.0</v>
      </c>
      <c r="J37" s="11">
        <v>10.0</v>
      </c>
      <c r="K37" s="11"/>
      <c r="L37" s="2"/>
      <c r="M37" s="2"/>
      <c r="N37" s="2"/>
      <c r="O37" s="2"/>
      <c r="P37" s="2"/>
      <c r="Q37" s="2"/>
      <c r="R37" s="2"/>
      <c r="S37" s="2"/>
      <c r="T37" s="2"/>
      <c r="U37" s="2"/>
      <c r="V37" s="2"/>
      <c r="W37" s="2"/>
      <c r="X37" s="2"/>
      <c r="Y37" s="2"/>
      <c r="Z37" s="2"/>
      <c r="AA37" s="2"/>
    </row>
    <row r="38">
      <c r="A38" s="11">
        <v>240904.0</v>
      </c>
      <c r="B38" s="12">
        <v>0.0472344791633077</v>
      </c>
      <c r="C38" s="11" t="s">
        <v>45</v>
      </c>
      <c r="D38" s="4" t="s">
        <v>46</v>
      </c>
      <c r="E38" s="11">
        <v>2.0240904E7</v>
      </c>
      <c r="F38" s="11">
        <v>2.40905011003E11</v>
      </c>
      <c r="G38" s="11" t="s">
        <v>18</v>
      </c>
      <c r="H38" s="2"/>
      <c r="I38" s="11">
        <v>0.0</v>
      </c>
      <c r="J38" s="11">
        <v>10.5</v>
      </c>
      <c r="K38" s="2"/>
      <c r="L38" s="2"/>
      <c r="M38" s="2"/>
      <c r="N38" s="2"/>
      <c r="O38" s="2"/>
      <c r="P38" s="2"/>
      <c r="Q38" s="2"/>
      <c r="R38" s="2"/>
      <c r="S38" s="2"/>
      <c r="T38" s="2"/>
      <c r="U38" s="2"/>
      <c r="V38" s="2"/>
      <c r="W38" s="2"/>
      <c r="X38" s="2"/>
      <c r="Y38" s="2"/>
      <c r="Z38" s="2"/>
      <c r="AA38" s="2"/>
    </row>
    <row r="39">
      <c r="A39" s="11">
        <v>240904.0</v>
      </c>
      <c r="B39" s="12">
        <v>0.11517599537182832</v>
      </c>
      <c r="C39" s="14" t="s">
        <v>49</v>
      </c>
      <c r="D39" s="4" t="s">
        <v>50</v>
      </c>
      <c r="E39" s="11">
        <v>2.0240904E7</v>
      </c>
      <c r="F39" s="11">
        <v>2.40905024744E11</v>
      </c>
      <c r="G39" s="11" t="s">
        <v>15</v>
      </c>
      <c r="H39" s="2"/>
      <c r="I39" s="11">
        <v>0.0</v>
      </c>
      <c r="J39" s="11">
        <v>10.7</v>
      </c>
      <c r="K39" s="2"/>
      <c r="L39" s="2"/>
      <c r="M39" s="2"/>
      <c r="N39" s="2"/>
      <c r="O39" s="2"/>
      <c r="P39" s="2"/>
      <c r="Q39" s="2"/>
      <c r="R39" s="2"/>
      <c r="S39" s="2"/>
      <c r="T39" s="2"/>
      <c r="U39" s="2"/>
      <c r="V39" s="2"/>
      <c r="W39" s="2"/>
      <c r="X39" s="2"/>
      <c r="Y39" s="2"/>
      <c r="Z39" s="2"/>
      <c r="AA39" s="2"/>
    </row>
    <row r="40">
      <c r="A40" s="11">
        <v>240905.0</v>
      </c>
      <c r="B40" s="12">
        <v>0.05137343749811407</v>
      </c>
      <c r="C40" s="14" t="s">
        <v>49</v>
      </c>
      <c r="D40" s="4" t="s">
        <v>50</v>
      </c>
      <c r="E40" s="11">
        <v>2.0240904E7</v>
      </c>
      <c r="F40" s="11">
        <v>2.40906011621E11</v>
      </c>
      <c r="G40" s="11" t="s">
        <v>18</v>
      </c>
      <c r="H40" s="2"/>
      <c r="I40" s="11">
        <v>0.0</v>
      </c>
      <c r="J40" s="11">
        <v>11.6</v>
      </c>
      <c r="K40" s="2"/>
      <c r="L40" s="2"/>
      <c r="M40" s="2"/>
      <c r="N40" s="2"/>
      <c r="O40" s="2"/>
      <c r="P40" s="2"/>
      <c r="Q40" s="2"/>
      <c r="R40" s="2"/>
      <c r="S40" s="2"/>
      <c r="T40" s="2"/>
      <c r="U40" s="2"/>
      <c r="V40" s="2"/>
      <c r="W40" s="2"/>
      <c r="X40" s="2"/>
      <c r="Y40" s="2"/>
      <c r="Z40" s="2"/>
      <c r="AA40" s="2"/>
    </row>
    <row r="41">
      <c r="A41" s="11">
        <v>240905.0</v>
      </c>
      <c r="B41" s="12">
        <v>0.12788094907591585</v>
      </c>
      <c r="C41" s="14" t="s">
        <v>51</v>
      </c>
      <c r="D41" s="4" t="s">
        <v>52</v>
      </c>
      <c r="E41" s="11">
        <v>2.0240905E7</v>
      </c>
      <c r="F41" s="11">
        <v>2.40906030144E11</v>
      </c>
      <c r="G41" s="11" t="s">
        <v>15</v>
      </c>
      <c r="H41" s="2"/>
      <c r="I41" s="11">
        <v>0.0</v>
      </c>
      <c r="J41" s="11">
        <v>12.1</v>
      </c>
      <c r="K41" s="2"/>
      <c r="L41" s="2"/>
      <c r="M41" s="2"/>
      <c r="N41" s="2"/>
      <c r="O41" s="2"/>
      <c r="P41" s="2"/>
      <c r="Q41" s="2"/>
      <c r="R41" s="2"/>
      <c r="S41" s="2"/>
      <c r="T41" s="2"/>
      <c r="U41" s="2"/>
      <c r="V41" s="2"/>
      <c r="W41" s="2"/>
      <c r="X41" s="2"/>
      <c r="Y41" s="2"/>
      <c r="Z41" s="2"/>
      <c r="AA41" s="2"/>
    </row>
    <row r="42">
      <c r="A42" s="11">
        <v>240904.0</v>
      </c>
      <c r="B42" s="12">
        <v>0.667401273152791</v>
      </c>
      <c r="C42" s="14" t="s">
        <v>47</v>
      </c>
      <c r="D42" s="4" t="s">
        <v>48</v>
      </c>
      <c r="E42" s="11">
        <v>2.0240904E7</v>
      </c>
      <c r="F42" s="11">
        <v>2.409061603E11</v>
      </c>
      <c r="G42" s="11" t="s">
        <v>18</v>
      </c>
      <c r="H42" s="2"/>
      <c r="I42" s="11">
        <v>0.0</v>
      </c>
      <c r="J42" s="11">
        <v>10.9</v>
      </c>
      <c r="K42" s="2"/>
      <c r="L42" s="2"/>
      <c r="M42" s="2"/>
      <c r="N42" s="2"/>
      <c r="O42" s="2"/>
      <c r="P42" s="2"/>
      <c r="Q42" s="2"/>
      <c r="R42" s="2"/>
      <c r="S42" s="2"/>
      <c r="T42" s="2"/>
      <c r="U42" s="2"/>
      <c r="V42" s="2"/>
      <c r="W42" s="2"/>
      <c r="X42" s="2"/>
      <c r="Y42" s="2"/>
      <c r="Z42" s="2"/>
      <c r="AA42" s="2"/>
    </row>
    <row r="43">
      <c r="A43" s="11">
        <v>240906.0</v>
      </c>
      <c r="B43" s="12">
        <v>0.7941920138837304</v>
      </c>
      <c r="C43" s="11" t="s">
        <v>53</v>
      </c>
      <c r="D43" s="4" t="s">
        <v>54</v>
      </c>
      <c r="E43" s="11">
        <v>2.0240906E7</v>
      </c>
      <c r="F43" s="11">
        <v>2.40906190431E11</v>
      </c>
      <c r="G43" s="11" t="s">
        <v>15</v>
      </c>
      <c r="H43" s="2"/>
      <c r="I43" s="11">
        <v>0.0</v>
      </c>
      <c r="J43" s="11">
        <v>11.3</v>
      </c>
      <c r="K43" s="2"/>
      <c r="L43" s="2"/>
      <c r="M43" s="2"/>
      <c r="N43" s="2"/>
      <c r="O43" s="2"/>
      <c r="P43" s="2"/>
      <c r="Q43" s="2"/>
      <c r="R43" s="2"/>
      <c r="S43" s="2"/>
      <c r="T43" s="2"/>
      <c r="U43" s="2"/>
      <c r="V43" s="2"/>
      <c r="W43" s="2"/>
      <c r="X43" s="2"/>
      <c r="Y43" s="2"/>
      <c r="Z43" s="2"/>
      <c r="AA43" s="2"/>
    </row>
    <row r="44">
      <c r="A44" s="11">
        <v>240906.0</v>
      </c>
      <c r="B44" s="12">
        <v>0.05796939814899815</v>
      </c>
      <c r="C44" s="14" t="s">
        <v>51</v>
      </c>
      <c r="D44" s="4" t="s">
        <v>52</v>
      </c>
      <c r="E44" s="11">
        <v>2.0240905E7</v>
      </c>
      <c r="F44" s="11">
        <v>2.40907012523E11</v>
      </c>
      <c r="G44" s="11" t="s">
        <v>18</v>
      </c>
      <c r="H44" s="2"/>
      <c r="I44" s="11">
        <v>0.0</v>
      </c>
      <c r="J44" s="11">
        <v>12.6</v>
      </c>
      <c r="K44" s="2"/>
      <c r="L44" s="2"/>
      <c r="M44" s="2"/>
      <c r="N44" s="2"/>
      <c r="O44" s="2"/>
      <c r="P44" s="2"/>
      <c r="Q44" s="2"/>
      <c r="R44" s="2"/>
      <c r="S44" s="2"/>
      <c r="T44" s="2"/>
      <c r="U44" s="2"/>
      <c r="V44" s="2"/>
      <c r="W44" s="2"/>
      <c r="X44" s="2"/>
      <c r="Y44" s="2"/>
      <c r="Z44" s="2"/>
      <c r="AA44" s="2"/>
    </row>
    <row r="45">
      <c r="A45" s="11">
        <v>240906.0</v>
      </c>
      <c r="B45" s="12">
        <v>0.1447684837912675</v>
      </c>
      <c r="C45" s="11" t="s">
        <v>55</v>
      </c>
      <c r="D45" s="4" t="s">
        <v>56</v>
      </c>
      <c r="E45" s="11">
        <v>2.0240906E7</v>
      </c>
      <c r="F45" s="11">
        <v>2.40907032813E11</v>
      </c>
      <c r="G45" s="11" t="s">
        <v>15</v>
      </c>
      <c r="H45" s="2"/>
      <c r="I45" s="2"/>
      <c r="J45" s="11">
        <v>13.6</v>
      </c>
      <c r="K45" s="2"/>
      <c r="L45" s="2"/>
      <c r="M45" s="2"/>
      <c r="N45" s="2"/>
      <c r="O45" s="2"/>
      <c r="P45" s="2"/>
      <c r="Q45" s="2"/>
      <c r="R45" s="2"/>
      <c r="S45" s="2"/>
      <c r="T45" s="2"/>
      <c r="U45" s="2"/>
      <c r="V45" s="2"/>
      <c r="W45" s="2"/>
      <c r="X45" s="2"/>
      <c r="Y45" s="2"/>
      <c r="Z45" s="2"/>
      <c r="AA45" s="2"/>
    </row>
    <row r="46">
      <c r="A46" s="11">
        <v>240906.0</v>
      </c>
      <c r="B46" s="2"/>
      <c r="C46" s="11" t="s">
        <v>55</v>
      </c>
      <c r="D46" s="4" t="s">
        <v>56</v>
      </c>
      <c r="E46" s="11">
        <v>2.0240906E7</v>
      </c>
      <c r="F46" s="11">
        <v>2.4090802441E11</v>
      </c>
      <c r="G46" s="11" t="s">
        <v>18</v>
      </c>
      <c r="H46" s="2"/>
      <c r="I46" s="11">
        <v>0.0</v>
      </c>
      <c r="J46" s="11">
        <v>14.5</v>
      </c>
      <c r="K46" s="2"/>
      <c r="L46" s="2"/>
      <c r="M46" s="2"/>
      <c r="N46" s="2"/>
      <c r="O46" s="2"/>
      <c r="P46" s="2"/>
      <c r="Q46" s="2"/>
      <c r="R46" s="2"/>
      <c r="S46" s="2"/>
      <c r="T46" s="2"/>
      <c r="U46" s="2"/>
      <c r="V46" s="2"/>
      <c r="W46" s="2"/>
      <c r="X46" s="2"/>
      <c r="Y46" s="2"/>
      <c r="Z46" s="2"/>
      <c r="AA46" s="2"/>
    </row>
    <row r="47">
      <c r="A47" s="11">
        <v>240907.0</v>
      </c>
      <c r="B47" s="12">
        <v>0.18170938657567604</v>
      </c>
      <c r="C47" s="11" t="s">
        <v>57</v>
      </c>
      <c r="D47" s="4" t="s">
        <v>58</v>
      </c>
      <c r="E47" s="11">
        <v>2.0240907E7</v>
      </c>
      <c r="F47" s="11">
        <v>2.40908041917E11</v>
      </c>
      <c r="G47" s="11" t="s">
        <v>15</v>
      </c>
      <c r="H47" s="2"/>
      <c r="I47" s="2"/>
      <c r="J47" s="11">
        <v>15.5</v>
      </c>
      <c r="K47" s="11" t="s">
        <v>59</v>
      </c>
      <c r="L47" s="2"/>
      <c r="M47" s="2"/>
      <c r="N47" s="2"/>
      <c r="O47" s="2"/>
      <c r="P47" s="2"/>
      <c r="Q47" s="2"/>
      <c r="R47" s="2"/>
      <c r="S47" s="2"/>
      <c r="T47" s="2"/>
      <c r="U47" s="2"/>
      <c r="V47" s="2"/>
      <c r="W47" s="2"/>
      <c r="X47" s="2"/>
      <c r="Y47" s="2"/>
      <c r="Z47" s="2"/>
      <c r="AA47" s="2"/>
    </row>
    <row r="48">
      <c r="A48" s="11">
        <v>240907.0</v>
      </c>
      <c r="B48" s="12">
        <v>0.21699179398274282</v>
      </c>
      <c r="C48" s="11" t="s">
        <v>57</v>
      </c>
      <c r="D48" s="4" t="s">
        <v>58</v>
      </c>
      <c r="E48" s="11">
        <v>2.0240907E7</v>
      </c>
      <c r="F48" s="11">
        <v>2.40908041917E11</v>
      </c>
      <c r="G48" s="11" t="s">
        <v>15</v>
      </c>
      <c r="H48" s="2"/>
      <c r="I48" s="2"/>
      <c r="J48" s="2"/>
      <c r="K48" s="11" t="s">
        <v>60</v>
      </c>
      <c r="L48" s="2"/>
      <c r="M48" s="2"/>
      <c r="N48" s="2"/>
      <c r="O48" s="2"/>
      <c r="P48" s="2"/>
      <c r="Q48" s="2"/>
      <c r="R48" s="2"/>
      <c r="S48" s="2"/>
      <c r="T48" s="2"/>
      <c r="U48" s="2"/>
      <c r="V48" s="2"/>
      <c r="W48" s="2"/>
      <c r="X48" s="2"/>
      <c r="Y48" s="2"/>
      <c r="Z48" s="2"/>
      <c r="AA48" s="2"/>
    </row>
    <row r="49">
      <c r="A49" s="11">
        <v>240907.0</v>
      </c>
      <c r="B49" s="12">
        <v>0.0483055555523606</v>
      </c>
      <c r="C49" s="11" t="s">
        <v>57</v>
      </c>
      <c r="D49" s="4" t="s">
        <v>58</v>
      </c>
      <c r="E49" s="11">
        <v>2.0240907E7</v>
      </c>
      <c r="F49" s="11">
        <v>2.40910011043E11</v>
      </c>
      <c r="G49" s="11" t="s">
        <v>18</v>
      </c>
      <c r="H49" s="2"/>
      <c r="I49" s="2"/>
      <c r="J49" s="11">
        <v>9.5</v>
      </c>
      <c r="K49" s="2"/>
      <c r="L49" s="2"/>
      <c r="M49" s="2"/>
      <c r="N49" s="2"/>
      <c r="O49" s="2"/>
      <c r="P49" s="2"/>
      <c r="Q49" s="2"/>
      <c r="R49" s="2"/>
      <c r="S49" s="2"/>
      <c r="T49" s="2"/>
      <c r="U49" s="2"/>
      <c r="V49" s="2"/>
      <c r="W49" s="2"/>
      <c r="X49" s="2"/>
      <c r="Y49" s="2"/>
      <c r="Z49" s="2"/>
      <c r="AA49" s="2"/>
    </row>
    <row r="50">
      <c r="A50" s="11">
        <v>240909.0</v>
      </c>
      <c r="B50" s="12">
        <v>0.11037226852204185</v>
      </c>
      <c r="C50" s="11" t="s">
        <v>61</v>
      </c>
      <c r="D50" s="4" t="s">
        <v>62</v>
      </c>
      <c r="E50" s="11">
        <v>2.0240909E7</v>
      </c>
      <c r="F50" s="11">
        <v>2.40910024012E11</v>
      </c>
      <c r="G50" s="11" t="s">
        <v>15</v>
      </c>
      <c r="H50" s="2"/>
      <c r="I50" s="2"/>
      <c r="J50" s="11">
        <v>9.2</v>
      </c>
      <c r="K50" s="2"/>
      <c r="L50" s="2"/>
      <c r="M50" s="2"/>
      <c r="N50" s="2"/>
      <c r="O50" s="2"/>
      <c r="P50" s="2"/>
      <c r="Q50" s="2"/>
      <c r="R50" s="2"/>
      <c r="S50" s="2"/>
      <c r="T50" s="2"/>
      <c r="U50" s="2"/>
      <c r="V50" s="2"/>
      <c r="W50" s="2"/>
      <c r="X50" s="2"/>
      <c r="Y50" s="2"/>
      <c r="Z50" s="2"/>
      <c r="AA50" s="2"/>
    </row>
    <row r="51">
      <c r="A51" s="11">
        <v>240910.0</v>
      </c>
      <c r="B51" s="12">
        <v>0.5866316898172954</v>
      </c>
      <c r="C51" s="11" t="s">
        <v>61</v>
      </c>
      <c r="D51" s="4" t="s">
        <v>62</v>
      </c>
      <c r="E51" s="11">
        <v>2.0240909E7</v>
      </c>
      <c r="F51" s="11">
        <v>2.40910135704E11</v>
      </c>
      <c r="G51" s="11" t="s">
        <v>18</v>
      </c>
      <c r="H51" s="2"/>
      <c r="I51" s="2"/>
      <c r="J51" s="11">
        <v>10.1</v>
      </c>
      <c r="K51" s="11" t="s">
        <v>63</v>
      </c>
      <c r="L51" s="2"/>
      <c r="M51" s="2"/>
      <c r="N51" s="2"/>
      <c r="O51" s="2"/>
      <c r="P51" s="2"/>
      <c r="Q51" s="2"/>
      <c r="R51" s="2"/>
      <c r="S51" s="2"/>
      <c r="T51" s="2"/>
      <c r="U51" s="2"/>
      <c r="V51" s="2"/>
      <c r="W51" s="2"/>
      <c r="X51" s="2"/>
      <c r="Y51" s="2"/>
      <c r="Z51" s="2"/>
      <c r="AA51" s="2"/>
    </row>
    <row r="52">
      <c r="A52" s="11">
        <v>240910.0</v>
      </c>
      <c r="B52" s="12">
        <v>0.6261996759276371</v>
      </c>
      <c r="C52" s="11" t="s">
        <v>64</v>
      </c>
      <c r="D52" s="20" t="s">
        <v>65</v>
      </c>
      <c r="E52" s="11">
        <v>2.024091E7</v>
      </c>
      <c r="F52" s="11">
        <v>2.40910135704E11</v>
      </c>
      <c r="G52" s="11" t="s">
        <v>15</v>
      </c>
      <c r="H52" s="2"/>
      <c r="I52" s="11">
        <v>0.0</v>
      </c>
      <c r="J52" s="11">
        <v>10.3</v>
      </c>
      <c r="K52" s="11" t="s">
        <v>66</v>
      </c>
      <c r="L52" s="2"/>
      <c r="M52" s="2"/>
      <c r="N52" s="2"/>
      <c r="O52" s="2"/>
      <c r="P52" s="2"/>
      <c r="Q52" s="2"/>
      <c r="R52" s="2"/>
      <c r="S52" s="2"/>
      <c r="T52" s="2"/>
      <c r="U52" s="2"/>
      <c r="V52" s="2"/>
      <c r="W52" s="2"/>
      <c r="X52" s="2"/>
      <c r="Y52" s="2"/>
      <c r="Z52" s="2"/>
      <c r="AA52" s="2"/>
    </row>
    <row r="53">
      <c r="A53" s="11">
        <v>240910.0</v>
      </c>
      <c r="B53" s="12">
        <v>0.672007997680339</v>
      </c>
      <c r="C53" s="11" t="s">
        <v>64</v>
      </c>
      <c r="D53" s="20" t="s">
        <v>65</v>
      </c>
      <c r="E53" s="11">
        <v>2.024091E7</v>
      </c>
      <c r="F53" s="11">
        <v>2.40910135704E11</v>
      </c>
      <c r="G53" s="11" t="s">
        <v>15</v>
      </c>
      <c r="H53" s="2"/>
      <c r="I53" s="11">
        <v>0.0</v>
      </c>
      <c r="J53" s="11">
        <v>10.3</v>
      </c>
      <c r="K53" s="11" t="s">
        <v>67</v>
      </c>
      <c r="L53" s="2"/>
      <c r="M53" s="2"/>
      <c r="N53" s="2"/>
      <c r="O53" s="2"/>
      <c r="P53" s="2"/>
      <c r="Q53" s="2"/>
      <c r="R53" s="2"/>
      <c r="S53" s="2"/>
      <c r="T53" s="2"/>
      <c r="U53" s="2"/>
      <c r="V53" s="2"/>
      <c r="W53" s="2"/>
      <c r="X53" s="2"/>
      <c r="Y53" s="2"/>
      <c r="Z53" s="2"/>
      <c r="AA53" s="2"/>
    </row>
    <row r="54">
      <c r="A54" s="11">
        <v>240910.0</v>
      </c>
      <c r="B54" s="12">
        <v>0.7982488425914198</v>
      </c>
      <c r="C54" s="11" t="s">
        <v>53</v>
      </c>
      <c r="D54" s="4" t="s">
        <v>54</v>
      </c>
      <c r="E54" s="11">
        <v>2.0240906E7</v>
      </c>
      <c r="F54" s="11">
        <v>2.40910135704E11</v>
      </c>
      <c r="G54" s="11" t="s">
        <v>18</v>
      </c>
      <c r="H54" s="2"/>
      <c r="I54" s="2"/>
      <c r="J54" s="11">
        <v>10.4</v>
      </c>
      <c r="K54" s="20" t="s">
        <v>68</v>
      </c>
      <c r="L54" s="2"/>
      <c r="M54" s="2"/>
      <c r="N54" s="2"/>
      <c r="O54" s="2"/>
      <c r="P54" s="2"/>
      <c r="Q54" s="2"/>
      <c r="R54" s="2"/>
      <c r="S54" s="2"/>
      <c r="T54" s="2"/>
      <c r="U54" s="2"/>
      <c r="V54" s="2"/>
      <c r="W54" s="2"/>
      <c r="X54" s="2"/>
      <c r="Y54" s="2"/>
      <c r="Z54" s="2"/>
      <c r="AA54" s="2"/>
    </row>
    <row r="55">
      <c r="A55" s="11">
        <v>240910.0</v>
      </c>
      <c r="B55" s="12">
        <v>0.8162087847231305</v>
      </c>
      <c r="C55" s="11" t="s">
        <v>53</v>
      </c>
      <c r="D55" s="4" t="s">
        <v>54</v>
      </c>
      <c r="E55" s="11">
        <v>2.0240906E7</v>
      </c>
      <c r="F55" s="11">
        <v>2.40910135704E11</v>
      </c>
      <c r="G55" s="11" t="s">
        <v>18</v>
      </c>
      <c r="H55" s="2"/>
      <c r="I55" s="2"/>
      <c r="J55" s="11">
        <v>10.4</v>
      </c>
      <c r="K55" s="11" t="s">
        <v>69</v>
      </c>
      <c r="L55" s="2"/>
      <c r="M55" s="2"/>
      <c r="N55" s="2"/>
      <c r="O55" s="2"/>
      <c r="P55" s="2"/>
      <c r="Q55" s="2"/>
      <c r="R55" s="2"/>
      <c r="S55" s="2"/>
      <c r="T55" s="2"/>
      <c r="U55" s="2"/>
      <c r="V55" s="2"/>
      <c r="W55" s="2"/>
      <c r="X55" s="2"/>
      <c r="Y55" s="2"/>
      <c r="Z55" s="2"/>
      <c r="AA55" s="2"/>
    </row>
    <row r="56">
      <c r="A56" s="11">
        <v>240910.0</v>
      </c>
      <c r="B56" s="12">
        <v>0.8327349768514978</v>
      </c>
      <c r="C56" s="11" t="s">
        <v>53</v>
      </c>
      <c r="D56" s="4" t="s">
        <v>54</v>
      </c>
      <c r="E56" s="11">
        <v>2.0240906E7</v>
      </c>
      <c r="F56" s="11">
        <v>2.40910135704E11</v>
      </c>
      <c r="G56" s="11" t="s">
        <v>18</v>
      </c>
      <c r="H56" s="2"/>
      <c r="I56" s="11">
        <v>0.0</v>
      </c>
      <c r="J56" s="11">
        <v>11.1</v>
      </c>
      <c r="K56" s="11" t="s">
        <v>70</v>
      </c>
      <c r="L56" s="2"/>
      <c r="M56" s="2"/>
      <c r="N56" s="2"/>
      <c r="O56" s="2"/>
      <c r="P56" s="2"/>
      <c r="Q56" s="2"/>
      <c r="R56" s="2"/>
      <c r="S56" s="2"/>
      <c r="T56" s="2"/>
      <c r="U56" s="2"/>
      <c r="V56" s="2"/>
      <c r="W56" s="2"/>
      <c r="X56" s="2"/>
      <c r="Y56" s="2"/>
      <c r="Z56" s="2"/>
      <c r="AA56" s="2"/>
    </row>
    <row r="57">
      <c r="A57" s="11">
        <v>240910.0</v>
      </c>
      <c r="B57" s="12">
        <v>0.8696507638887851</v>
      </c>
      <c r="C57" s="11" t="s">
        <v>53</v>
      </c>
      <c r="D57" s="4" t="s">
        <v>71</v>
      </c>
      <c r="E57" s="11">
        <v>2.024091E7</v>
      </c>
      <c r="F57" s="11">
        <v>2.4091020471E11</v>
      </c>
      <c r="G57" s="11" t="s">
        <v>15</v>
      </c>
      <c r="H57" s="2"/>
      <c r="I57" s="11">
        <v>0.0</v>
      </c>
      <c r="J57" s="11">
        <v>11.3</v>
      </c>
      <c r="K57" s="2"/>
      <c r="L57" s="2"/>
      <c r="M57" s="2"/>
      <c r="N57" s="2"/>
      <c r="O57" s="2"/>
      <c r="P57" s="2"/>
      <c r="Q57" s="2"/>
      <c r="R57" s="2"/>
      <c r="S57" s="2"/>
      <c r="T57" s="2"/>
      <c r="U57" s="2"/>
      <c r="V57" s="2"/>
      <c r="W57" s="2"/>
      <c r="X57" s="2"/>
      <c r="Y57" s="2"/>
      <c r="Z57" s="2"/>
      <c r="AA57" s="2"/>
    </row>
    <row r="58">
      <c r="A58" s="11">
        <v>240910.0</v>
      </c>
      <c r="B58" s="12">
        <v>0.02895907407219056</v>
      </c>
      <c r="C58" s="11" t="s">
        <v>64</v>
      </c>
      <c r="D58" s="20" t="s">
        <v>65</v>
      </c>
      <c r="E58" s="11">
        <v>2.024091E7</v>
      </c>
      <c r="F58" s="11">
        <v>2.4091020471E11</v>
      </c>
      <c r="G58" s="11" t="s">
        <v>18</v>
      </c>
      <c r="H58" s="2"/>
      <c r="I58" s="11">
        <v>0.0</v>
      </c>
      <c r="J58" s="11">
        <v>11.8</v>
      </c>
      <c r="K58" s="2"/>
      <c r="L58" s="2"/>
      <c r="M58" s="2"/>
      <c r="N58" s="2"/>
      <c r="O58" s="2"/>
      <c r="P58" s="2"/>
      <c r="Q58" s="2"/>
      <c r="R58" s="2"/>
      <c r="S58" s="2"/>
      <c r="T58" s="2"/>
      <c r="U58" s="2"/>
      <c r="V58" s="2"/>
      <c r="W58" s="2"/>
      <c r="X58" s="2"/>
      <c r="Y58" s="2"/>
      <c r="Z58" s="2"/>
      <c r="AA58" s="2"/>
    </row>
    <row r="59">
      <c r="A59" s="11">
        <v>240912.0</v>
      </c>
      <c r="B59" s="12">
        <v>0.4209837962962963</v>
      </c>
      <c r="C59" s="11" t="s">
        <v>53</v>
      </c>
      <c r="D59" s="4" t="s">
        <v>71</v>
      </c>
      <c r="E59" s="11">
        <v>2.024091E7</v>
      </c>
      <c r="F59" s="11">
        <v>2.4091020471E11</v>
      </c>
      <c r="G59" s="11" t="s">
        <v>18</v>
      </c>
      <c r="H59" s="2"/>
      <c r="I59" s="11">
        <v>0.0</v>
      </c>
      <c r="J59" s="11">
        <v>11.2</v>
      </c>
      <c r="K59" s="11" t="s">
        <v>72</v>
      </c>
      <c r="L59" s="2"/>
      <c r="M59" s="2"/>
      <c r="N59" s="2"/>
      <c r="O59" s="2"/>
      <c r="P59" s="2"/>
      <c r="Q59" s="2"/>
      <c r="R59" s="2"/>
      <c r="S59" s="2"/>
      <c r="T59" s="2"/>
      <c r="U59" s="2"/>
      <c r="V59" s="2"/>
      <c r="W59" s="2"/>
      <c r="X59" s="2"/>
      <c r="Y59" s="2"/>
      <c r="Z59" s="2"/>
      <c r="AA59" s="2"/>
    </row>
    <row r="60">
      <c r="A60" s="2"/>
      <c r="B60" s="2"/>
      <c r="C60" s="2"/>
      <c r="D60" s="2"/>
      <c r="E60" s="2"/>
      <c r="F60" s="2"/>
      <c r="G60" s="2"/>
      <c r="H60" s="2"/>
      <c r="I60" s="2"/>
      <c r="J60" s="2"/>
      <c r="K60" s="2"/>
      <c r="L60" s="2"/>
      <c r="M60" s="2"/>
      <c r="N60" s="2"/>
      <c r="O60" s="2"/>
      <c r="P60" s="2"/>
      <c r="Q60" s="2"/>
      <c r="R60" s="2"/>
      <c r="S60" s="2"/>
      <c r="T60" s="2"/>
      <c r="U60" s="2"/>
      <c r="V60" s="2"/>
      <c r="W60" s="2"/>
      <c r="X60" s="2"/>
      <c r="Y60" s="2"/>
      <c r="Z60" s="2"/>
      <c r="AA60" s="2"/>
    </row>
    <row r="61">
      <c r="A61" s="2"/>
      <c r="B61" s="2"/>
      <c r="C61" s="2"/>
      <c r="D61" s="2"/>
      <c r="E61" s="2"/>
      <c r="F61" s="2"/>
      <c r="G61" s="2"/>
      <c r="H61" s="2"/>
      <c r="I61" s="2"/>
      <c r="J61" s="2"/>
      <c r="K61" s="2"/>
      <c r="L61" s="2"/>
      <c r="M61" s="2"/>
      <c r="N61" s="2"/>
      <c r="O61" s="2"/>
      <c r="P61" s="2"/>
      <c r="Q61" s="2"/>
      <c r="R61" s="2"/>
      <c r="S61" s="2"/>
      <c r="T61" s="2"/>
      <c r="U61" s="2"/>
      <c r="V61" s="2"/>
      <c r="W61" s="2"/>
      <c r="X61" s="2"/>
      <c r="Y61" s="2"/>
      <c r="Z61" s="2"/>
      <c r="AA61" s="2"/>
    </row>
    <row r="62">
      <c r="A62" s="2"/>
      <c r="B62" s="2"/>
      <c r="C62" s="2"/>
      <c r="D62" s="11"/>
      <c r="E62" s="2"/>
      <c r="F62" s="2"/>
      <c r="G62" s="2"/>
      <c r="H62" s="2"/>
      <c r="I62" s="2"/>
      <c r="J62" s="2"/>
      <c r="K62" s="2"/>
      <c r="L62" s="2"/>
      <c r="M62" s="2"/>
      <c r="N62" s="2"/>
      <c r="O62" s="2"/>
      <c r="P62" s="2"/>
      <c r="Q62" s="2"/>
      <c r="R62" s="2"/>
      <c r="S62" s="2"/>
      <c r="T62" s="2"/>
      <c r="U62" s="2"/>
      <c r="V62" s="2"/>
      <c r="W62" s="2"/>
      <c r="X62" s="2"/>
      <c r="Y62" s="2"/>
      <c r="Z62" s="2"/>
      <c r="AA62" s="2"/>
    </row>
    <row r="63">
      <c r="A63" s="2"/>
      <c r="B63" s="2"/>
      <c r="C63" s="2"/>
      <c r="D63" s="2"/>
      <c r="E63" s="2"/>
      <c r="F63" s="2"/>
      <c r="G63" s="2"/>
      <c r="H63" s="2"/>
      <c r="I63" s="2"/>
      <c r="J63" s="2"/>
      <c r="K63" s="2"/>
      <c r="L63" s="2"/>
      <c r="M63" s="2"/>
      <c r="N63" s="2"/>
      <c r="O63" s="2"/>
      <c r="P63" s="2"/>
      <c r="Q63" s="2"/>
      <c r="R63" s="2"/>
      <c r="S63" s="2"/>
      <c r="T63" s="2"/>
      <c r="U63" s="2"/>
      <c r="V63" s="2"/>
      <c r="W63" s="2"/>
      <c r="X63" s="2"/>
      <c r="Y63" s="2"/>
      <c r="Z63" s="2"/>
      <c r="AA63" s="2"/>
    </row>
    <row r="64">
      <c r="A64" s="2"/>
      <c r="B64" s="2"/>
      <c r="C64" s="2"/>
      <c r="D64" s="2"/>
      <c r="E64" s="2"/>
      <c r="F64" s="2"/>
      <c r="G64" s="2"/>
      <c r="H64" s="2"/>
      <c r="I64" s="2"/>
      <c r="J64" s="2"/>
      <c r="K64" s="2"/>
      <c r="L64" s="2"/>
      <c r="M64" s="2"/>
      <c r="N64" s="2"/>
      <c r="O64" s="2"/>
      <c r="P64" s="2"/>
      <c r="Q64" s="2"/>
      <c r="R64" s="2"/>
      <c r="S64" s="2"/>
      <c r="T64" s="2"/>
      <c r="U64" s="2"/>
      <c r="V64" s="2"/>
      <c r="W64" s="2"/>
      <c r="X64" s="2"/>
      <c r="Y64" s="2"/>
      <c r="Z64" s="2"/>
      <c r="AA64" s="2"/>
    </row>
    <row r="65">
      <c r="A65" s="2"/>
      <c r="B65" s="2"/>
      <c r="C65" s="2"/>
      <c r="D65" s="2"/>
      <c r="E65" s="2"/>
      <c r="F65" s="2"/>
      <c r="G65" s="2"/>
      <c r="H65" s="2"/>
      <c r="I65" s="2"/>
      <c r="J65" s="2"/>
      <c r="K65" s="2"/>
      <c r="L65" s="2"/>
      <c r="M65" s="2"/>
      <c r="N65" s="2"/>
      <c r="O65" s="2"/>
      <c r="P65" s="2"/>
      <c r="Q65" s="2"/>
      <c r="R65" s="2"/>
      <c r="S65" s="2"/>
      <c r="T65" s="2"/>
      <c r="U65" s="2"/>
      <c r="V65" s="2"/>
      <c r="W65" s="2"/>
      <c r="X65" s="2"/>
      <c r="Y65" s="2"/>
      <c r="Z65" s="2"/>
      <c r="AA65" s="2"/>
    </row>
    <row r="66">
      <c r="A66" s="2"/>
      <c r="B66" s="2"/>
      <c r="C66" s="2"/>
      <c r="D66" s="2"/>
      <c r="E66" s="2"/>
      <c r="F66" s="2"/>
      <c r="G66" s="2"/>
      <c r="H66" s="2"/>
      <c r="I66" s="2"/>
      <c r="J66" s="2"/>
      <c r="K66" s="2"/>
      <c r="L66" s="2"/>
      <c r="M66" s="2"/>
      <c r="N66" s="2"/>
      <c r="O66" s="2"/>
      <c r="P66" s="2"/>
      <c r="Q66" s="2"/>
      <c r="R66" s="2"/>
      <c r="S66" s="2"/>
      <c r="T66" s="2"/>
      <c r="U66" s="2"/>
      <c r="V66" s="2"/>
      <c r="W66" s="2"/>
      <c r="X66" s="2"/>
      <c r="Y66" s="2"/>
      <c r="Z66" s="2"/>
      <c r="AA66" s="2"/>
    </row>
    <row r="67">
      <c r="A67" s="2"/>
      <c r="B67" s="2"/>
      <c r="C67" s="2"/>
      <c r="D67" s="2"/>
      <c r="E67" s="2"/>
      <c r="F67" s="2"/>
      <c r="G67" s="2"/>
      <c r="H67" s="2"/>
      <c r="I67" s="2"/>
      <c r="J67" s="2"/>
      <c r="K67" s="2"/>
      <c r="L67" s="2"/>
      <c r="M67" s="2"/>
      <c r="N67" s="2"/>
      <c r="O67" s="2"/>
      <c r="P67" s="2"/>
      <c r="Q67" s="2"/>
      <c r="R67" s="2"/>
      <c r="S67" s="2"/>
      <c r="T67" s="2"/>
      <c r="U67" s="2"/>
      <c r="V67" s="2"/>
      <c r="W67" s="2"/>
      <c r="X67" s="2"/>
      <c r="Y67" s="2"/>
      <c r="Z67" s="2"/>
      <c r="AA67" s="2"/>
    </row>
    <row r="68">
      <c r="A68" s="2"/>
      <c r="B68" s="2"/>
      <c r="C68" s="2"/>
      <c r="D68" s="2"/>
      <c r="E68" s="2"/>
      <c r="F68" s="2"/>
      <c r="G68" s="2"/>
      <c r="H68" s="2"/>
      <c r="I68" s="2"/>
      <c r="J68" s="2"/>
      <c r="K68" s="2"/>
      <c r="L68" s="2"/>
      <c r="M68" s="2"/>
      <c r="N68" s="2"/>
      <c r="O68" s="2"/>
      <c r="P68" s="2"/>
      <c r="Q68" s="2"/>
      <c r="R68" s="2"/>
      <c r="S68" s="2"/>
      <c r="T68" s="2"/>
      <c r="U68" s="2"/>
      <c r="V68" s="2"/>
      <c r="W68" s="2"/>
      <c r="X68" s="2"/>
      <c r="Y68" s="2"/>
      <c r="Z68" s="2"/>
      <c r="AA68" s="2"/>
    </row>
    <row r="69">
      <c r="A69" s="2"/>
      <c r="B69" s="2"/>
      <c r="C69" s="2"/>
      <c r="D69" s="2"/>
      <c r="E69" s="2"/>
      <c r="F69" s="2"/>
      <c r="G69" s="2"/>
      <c r="H69" s="2"/>
      <c r="I69" s="2"/>
      <c r="J69" s="2"/>
      <c r="K69" s="2"/>
      <c r="L69" s="2"/>
      <c r="M69" s="2"/>
      <c r="N69" s="2"/>
      <c r="O69" s="2"/>
      <c r="P69" s="2"/>
      <c r="Q69" s="2"/>
      <c r="R69" s="2"/>
      <c r="S69" s="2"/>
      <c r="T69" s="2"/>
      <c r="U69" s="2"/>
      <c r="V69" s="2"/>
      <c r="W69" s="2"/>
      <c r="X69" s="2"/>
      <c r="Y69" s="2"/>
      <c r="Z69" s="2"/>
      <c r="AA69" s="2"/>
    </row>
    <row r="70">
      <c r="A70" s="2"/>
      <c r="B70" s="2"/>
      <c r="C70" s="2"/>
      <c r="D70" s="2"/>
      <c r="E70" s="2"/>
      <c r="F70" s="2"/>
      <c r="G70" s="2"/>
      <c r="H70" s="2"/>
      <c r="I70" s="2"/>
      <c r="J70" s="2"/>
      <c r="K70" s="2"/>
      <c r="L70" s="2"/>
      <c r="M70" s="2"/>
      <c r="N70" s="2"/>
      <c r="O70" s="2"/>
      <c r="P70" s="2"/>
      <c r="Q70" s="2"/>
      <c r="R70" s="2"/>
      <c r="S70" s="2"/>
      <c r="T70" s="2"/>
      <c r="U70" s="2"/>
      <c r="V70" s="2"/>
      <c r="W70" s="2"/>
      <c r="X70" s="2"/>
      <c r="Y70" s="2"/>
      <c r="Z70" s="2"/>
      <c r="AA70" s="2"/>
    </row>
    <row r="71">
      <c r="A71" s="2"/>
      <c r="B71" s="2"/>
      <c r="C71" s="2"/>
      <c r="D71" s="2"/>
      <c r="E71" s="2"/>
      <c r="F71" s="2"/>
      <c r="G71" s="2"/>
      <c r="H71" s="2"/>
      <c r="I71" s="2"/>
      <c r="J71" s="2"/>
      <c r="K71" s="2"/>
      <c r="L71" s="2"/>
      <c r="M71" s="2"/>
      <c r="N71" s="2"/>
      <c r="O71" s="2"/>
      <c r="P71" s="2"/>
      <c r="Q71" s="2"/>
      <c r="R71" s="2"/>
      <c r="S71" s="2"/>
      <c r="T71" s="2"/>
      <c r="U71" s="2"/>
      <c r="V71" s="2"/>
      <c r="W71" s="2"/>
      <c r="X71" s="2"/>
      <c r="Y71" s="2"/>
      <c r="Z71" s="2"/>
      <c r="AA71" s="2"/>
    </row>
    <row r="72">
      <c r="A72" s="2"/>
      <c r="B72" s="2"/>
      <c r="C72" s="2"/>
      <c r="D72" s="2"/>
      <c r="E72" s="2"/>
      <c r="F72" s="2"/>
      <c r="G72" s="2"/>
      <c r="H72" s="2"/>
      <c r="I72" s="2"/>
      <c r="J72" s="2"/>
      <c r="K72" s="2"/>
      <c r="L72" s="2"/>
      <c r="M72" s="2"/>
      <c r="N72" s="2"/>
      <c r="O72" s="2"/>
      <c r="P72" s="2"/>
      <c r="Q72" s="2"/>
      <c r="R72" s="2"/>
      <c r="S72" s="2"/>
      <c r="T72" s="2"/>
      <c r="U72" s="2"/>
      <c r="V72" s="2"/>
      <c r="W72" s="2"/>
      <c r="X72" s="2"/>
      <c r="Y72" s="2"/>
      <c r="Z72" s="2"/>
      <c r="AA72" s="2"/>
    </row>
    <row r="73">
      <c r="A73" s="2"/>
      <c r="B73" s="2"/>
      <c r="C73" s="2"/>
      <c r="D73" s="2"/>
      <c r="E73" s="2"/>
      <c r="F73" s="2"/>
      <c r="G73" s="2"/>
      <c r="H73" s="2"/>
      <c r="I73" s="2"/>
      <c r="J73" s="2"/>
      <c r="K73" s="2"/>
      <c r="L73" s="2"/>
      <c r="M73" s="2"/>
      <c r="N73" s="2"/>
      <c r="O73" s="2"/>
      <c r="P73" s="2"/>
      <c r="Q73" s="2"/>
      <c r="R73" s="2"/>
      <c r="S73" s="2"/>
      <c r="T73" s="2"/>
      <c r="U73" s="2"/>
      <c r="V73" s="2"/>
      <c r="W73" s="2"/>
      <c r="X73" s="2"/>
      <c r="Y73" s="2"/>
      <c r="Z73" s="2"/>
      <c r="AA73" s="2"/>
    </row>
    <row r="74">
      <c r="A74" s="2"/>
      <c r="B74" s="2"/>
      <c r="C74" s="2"/>
      <c r="D74" s="2"/>
      <c r="E74" s="2"/>
      <c r="F74" s="2"/>
      <c r="G74" s="2"/>
      <c r="H74" s="2"/>
      <c r="I74" s="2"/>
      <c r="J74" s="2"/>
      <c r="K74" s="2"/>
      <c r="L74" s="2"/>
      <c r="M74" s="2"/>
      <c r="N74" s="2"/>
      <c r="O74" s="2"/>
      <c r="P74" s="2"/>
      <c r="Q74" s="2"/>
      <c r="R74" s="2"/>
      <c r="S74" s="2"/>
      <c r="T74" s="2"/>
      <c r="U74" s="2"/>
      <c r="V74" s="2"/>
      <c r="W74" s="2"/>
      <c r="X74" s="2"/>
      <c r="Y74" s="2"/>
      <c r="Z74" s="2"/>
      <c r="AA74" s="2"/>
    </row>
    <row r="75">
      <c r="A75" s="2"/>
      <c r="B75" s="2"/>
      <c r="C75" s="2"/>
      <c r="D75" s="2"/>
      <c r="E75" s="2"/>
      <c r="F75" s="2"/>
      <c r="G75" s="2"/>
      <c r="H75" s="2"/>
      <c r="I75" s="2"/>
      <c r="J75" s="2"/>
      <c r="K75" s="2"/>
      <c r="L75" s="2"/>
      <c r="M75" s="2"/>
      <c r="N75" s="2"/>
      <c r="O75" s="2"/>
      <c r="P75" s="2"/>
      <c r="Q75" s="2"/>
      <c r="R75" s="2"/>
      <c r="S75" s="2"/>
      <c r="T75" s="2"/>
      <c r="U75" s="2"/>
      <c r="V75" s="2"/>
      <c r="W75" s="2"/>
      <c r="X75" s="2"/>
      <c r="Y75" s="2"/>
      <c r="Z75" s="2"/>
      <c r="AA75" s="2"/>
    </row>
    <row r="76">
      <c r="A76" s="2"/>
      <c r="B76" s="2"/>
      <c r="C76" s="2"/>
      <c r="D76" s="2"/>
      <c r="E76" s="2"/>
      <c r="F76" s="2"/>
      <c r="G76" s="2"/>
      <c r="H76" s="2"/>
      <c r="I76" s="2"/>
      <c r="J76" s="2"/>
      <c r="K76" s="2"/>
      <c r="L76" s="2"/>
      <c r="M76" s="2"/>
      <c r="N76" s="2"/>
      <c r="O76" s="2"/>
      <c r="P76" s="2"/>
      <c r="Q76" s="2"/>
      <c r="R76" s="2"/>
      <c r="S76" s="2"/>
      <c r="T76" s="2"/>
      <c r="U76" s="2"/>
      <c r="V76" s="2"/>
      <c r="W76" s="2"/>
      <c r="X76" s="2"/>
      <c r="Y76" s="2"/>
      <c r="Z76" s="2"/>
      <c r="AA76" s="2"/>
    </row>
    <row r="77">
      <c r="A77" s="2"/>
      <c r="B77" s="2"/>
      <c r="C77" s="2"/>
      <c r="D77" s="2"/>
      <c r="E77" s="2"/>
      <c r="F77" s="2"/>
      <c r="G77" s="2"/>
      <c r="H77" s="2"/>
      <c r="I77" s="2"/>
      <c r="J77" s="2"/>
      <c r="K77" s="2"/>
      <c r="L77" s="2"/>
      <c r="M77" s="2"/>
      <c r="N77" s="2"/>
      <c r="O77" s="2"/>
      <c r="P77" s="2"/>
      <c r="Q77" s="2"/>
      <c r="R77" s="2"/>
      <c r="S77" s="2"/>
      <c r="T77" s="2"/>
      <c r="U77" s="2"/>
      <c r="V77" s="2"/>
      <c r="W77" s="2"/>
      <c r="X77" s="2"/>
      <c r="Y77" s="2"/>
      <c r="Z77" s="2"/>
      <c r="AA77" s="2"/>
    </row>
    <row r="78">
      <c r="A78" s="2"/>
      <c r="B78" s="2"/>
      <c r="C78" s="2"/>
      <c r="D78" s="2"/>
      <c r="E78" s="2"/>
      <c r="F78" s="2"/>
      <c r="G78" s="2"/>
      <c r="H78" s="2"/>
      <c r="I78" s="2"/>
      <c r="J78" s="2"/>
      <c r="K78" s="2"/>
      <c r="L78" s="2"/>
      <c r="M78" s="2"/>
      <c r="N78" s="2"/>
      <c r="O78" s="2"/>
      <c r="P78" s="2"/>
      <c r="Q78" s="2"/>
      <c r="R78" s="2"/>
      <c r="S78" s="2"/>
      <c r="T78" s="2"/>
      <c r="U78" s="2"/>
      <c r="V78" s="2"/>
      <c r="W78" s="2"/>
      <c r="X78" s="2"/>
      <c r="Y78" s="2"/>
      <c r="Z78" s="2"/>
      <c r="AA78" s="2"/>
    </row>
    <row r="79">
      <c r="A79" s="2"/>
      <c r="B79" s="2"/>
      <c r="C79" s="2"/>
      <c r="D79" s="2"/>
      <c r="E79" s="2"/>
      <c r="F79" s="2"/>
      <c r="G79" s="2"/>
      <c r="H79" s="2"/>
      <c r="I79" s="2"/>
      <c r="J79" s="2"/>
      <c r="K79" s="2"/>
      <c r="L79" s="2"/>
      <c r="M79" s="2"/>
      <c r="N79" s="2"/>
      <c r="O79" s="2"/>
      <c r="P79" s="2"/>
      <c r="Q79" s="2"/>
      <c r="R79" s="2"/>
      <c r="S79" s="2"/>
      <c r="T79" s="2"/>
      <c r="U79" s="2"/>
      <c r="V79" s="2"/>
      <c r="W79" s="2"/>
      <c r="X79" s="2"/>
      <c r="Y79" s="2"/>
      <c r="Z79" s="2"/>
      <c r="AA79" s="2"/>
    </row>
    <row r="80">
      <c r="A80" s="2"/>
      <c r="B80" s="2"/>
      <c r="C80" s="2"/>
      <c r="D80" s="2"/>
      <c r="E80" s="2"/>
      <c r="F80" s="2"/>
      <c r="G80" s="2"/>
      <c r="H80" s="2"/>
      <c r="I80" s="2"/>
      <c r="J80" s="2"/>
      <c r="K80" s="2"/>
      <c r="L80" s="2"/>
      <c r="M80" s="2"/>
      <c r="N80" s="2"/>
      <c r="O80" s="2"/>
      <c r="P80" s="2"/>
      <c r="Q80" s="2"/>
      <c r="R80" s="2"/>
      <c r="S80" s="2"/>
      <c r="T80" s="2"/>
      <c r="U80" s="2"/>
      <c r="V80" s="2"/>
      <c r="W80" s="2"/>
      <c r="X80" s="2"/>
      <c r="Y80" s="2"/>
      <c r="Z80" s="2"/>
      <c r="AA80" s="2"/>
    </row>
    <row r="81">
      <c r="A81" s="2"/>
      <c r="B81" s="2"/>
      <c r="C81" s="2"/>
      <c r="D81" s="2"/>
      <c r="E81" s="2"/>
      <c r="F81" s="2"/>
      <c r="G81" s="2"/>
      <c r="H81" s="2"/>
      <c r="I81" s="2"/>
      <c r="J81" s="2"/>
      <c r="K81" s="2"/>
      <c r="L81" s="2"/>
      <c r="M81" s="2"/>
      <c r="N81" s="2"/>
      <c r="O81" s="2"/>
      <c r="P81" s="2"/>
      <c r="Q81" s="2"/>
      <c r="R81" s="2"/>
      <c r="S81" s="2"/>
      <c r="T81" s="2"/>
      <c r="U81" s="2"/>
      <c r="V81" s="2"/>
      <c r="W81" s="2"/>
      <c r="X81" s="2"/>
      <c r="Y81" s="2"/>
      <c r="Z81" s="2"/>
      <c r="AA81" s="2"/>
    </row>
    <row r="82">
      <c r="A82" s="2"/>
      <c r="B82" s="2"/>
      <c r="C82" s="2"/>
      <c r="D82" s="2"/>
      <c r="E82" s="2"/>
      <c r="F82" s="2"/>
      <c r="G82" s="2"/>
      <c r="H82" s="2"/>
      <c r="I82" s="2"/>
      <c r="J82" s="2"/>
      <c r="K82" s="2"/>
      <c r="L82" s="2"/>
      <c r="M82" s="2"/>
      <c r="N82" s="2"/>
      <c r="O82" s="2"/>
      <c r="P82" s="2"/>
      <c r="Q82" s="2"/>
      <c r="R82" s="2"/>
      <c r="S82" s="2"/>
      <c r="T82" s="2"/>
      <c r="U82" s="2"/>
      <c r="V82" s="2"/>
      <c r="W82" s="2"/>
      <c r="X82" s="2"/>
      <c r="Y82" s="2"/>
      <c r="Z82" s="2"/>
      <c r="AA82" s="2"/>
    </row>
    <row r="83">
      <c r="A83" s="2"/>
      <c r="B83" s="2"/>
      <c r="C83" s="2"/>
      <c r="D83" s="2"/>
      <c r="E83" s="2"/>
      <c r="F83" s="2"/>
      <c r="G83" s="2"/>
      <c r="H83" s="2"/>
      <c r="I83" s="2"/>
      <c r="J83" s="2"/>
      <c r="K83" s="2"/>
      <c r="L83" s="2"/>
      <c r="M83" s="2"/>
      <c r="N83" s="2"/>
      <c r="O83" s="2"/>
      <c r="P83" s="2"/>
      <c r="Q83" s="2"/>
      <c r="R83" s="2"/>
      <c r="S83" s="2"/>
      <c r="T83" s="2"/>
      <c r="U83" s="2"/>
      <c r="V83" s="2"/>
      <c r="W83" s="2"/>
      <c r="X83" s="2"/>
      <c r="Y83" s="2"/>
      <c r="Z83" s="2"/>
      <c r="AA83" s="2"/>
    </row>
    <row r="84">
      <c r="A84" s="2"/>
      <c r="B84" s="2"/>
      <c r="C84" s="2"/>
      <c r="D84" s="2"/>
      <c r="E84" s="2"/>
      <c r="F84" s="2"/>
      <c r="G84" s="2"/>
      <c r="H84" s="2"/>
      <c r="I84" s="2"/>
      <c r="J84" s="2"/>
      <c r="K84" s="2"/>
      <c r="L84" s="2"/>
      <c r="M84" s="2"/>
      <c r="N84" s="2"/>
      <c r="O84" s="2"/>
      <c r="P84" s="2"/>
      <c r="Q84" s="2"/>
      <c r="R84" s="2"/>
      <c r="S84" s="2"/>
      <c r="T84" s="2"/>
      <c r="U84" s="2"/>
      <c r="V84" s="2"/>
      <c r="W84" s="2"/>
      <c r="X84" s="2"/>
      <c r="Y84" s="2"/>
      <c r="Z84" s="2"/>
      <c r="AA84" s="2"/>
    </row>
    <row r="85">
      <c r="A85" s="2"/>
      <c r="B85" s="2"/>
      <c r="C85" s="2"/>
      <c r="D85" s="2"/>
      <c r="E85" s="2"/>
      <c r="F85" s="2"/>
      <c r="G85" s="2"/>
      <c r="H85" s="2"/>
      <c r="I85" s="2"/>
      <c r="J85" s="2"/>
      <c r="K85" s="2"/>
      <c r="L85" s="2"/>
      <c r="M85" s="2"/>
      <c r="N85" s="2"/>
      <c r="O85" s="2"/>
      <c r="P85" s="2"/>
      <c r="Q85" s="2"/>
      <c r="R85" s="2"/>
      <c r="S85" s="2"/>
      <c r="T85" s="2"/>
      <c r="U85" s="2"/>
      <c r="V85" s="2"/>
      <c r="W85" s="2"/>
      <c r="X85" s="2"/>
      <c r="Y85" s="2"/>
      <c r="Z85" s="2"/>
      <c r="AA85" s="2"/>
    </row>
    <row r="86">
      <c r="A86" s="2"/>
      <c r="B86" s="2"/>
      <c r="C86" s="2"/>
      <c r="D86" s="2"/>
      <c r="E86" s="2"/>
      <c r="F86" s="2"/>
      <c r="G86" s="2"/>
      <c r="H86" s="2"/>
      <c r="I86" s="2"/>
      <c r="J86" s="2"/>
      <c r="K86" s="2"/>
      <c r="L86" s="2"/>
      <c r="M86" s="2"/>
      <c r="N86" s="2"/>
      <c r="O86" s="2"/>
      <c r="P86" s="2"/>
      <c r="Q86" s="2"/>
      <c r="R86" s="2"/>
      <c r="S86" s="2"/>
      <c r="T86" s="2"/>
      <c r="U86" s="2"/>
      <c r="V86" s="2"/>
      <c r="W86" s="2"/>
      <c r="X86" s="2"/>
      <c r="Y86" s="2"/>
      <c r="Z86" s="2"/>
      <c r="AA86" s="2"/>
    </row>
    <row r="87">
      <c r="A87" s="2"/>
      <c r="B87" s="2"/>
      <c r="C87" s="2"/>
      <c r="D87" s="2"/>
      <c r="E87" s="2"/>
      <c r="F87" s="2"/>
      <c r="G87" s="2"/>
      <c r="H87" s="2"/>
      <c r="I87" s="2"/>
      <c r="J87" s="2"/>
      <c r="K87" s="2"/>
      <c r="L87" s="2"/>
      <c r="M87" s="2"/>
      <c r="N87" s="2"/>
      <c r="O87" s="2"/>
      <c r="P87" s="2"/>
      <c r="Q87" s="2"/>
      <c r="R87" s="2"/>
      <c r="S87" s="2"/>
      <c r="T87" s="2"/>
      <c r="U87" s="2"/>
      <c r="V87" s="2"/>
      <c r="W87" s="2"/>
      <c r="X87" s="2"/>
      <c r="Y87" s="2"/>
      <c r="Z87" s="2"/>
      <c r="AA87" s="2"/>
    </row>
    <row r="88">
      <c r="A88" s="2"/>
      <c r="B88" s="2"/>
      <c r="C88" s="2"/>
      <c r="D88" s="2"/>
      <c r="E88" s="2"/>
      <c r="F88" s="2"/>
      <c r="G88" s="2"/>
      <c r="H88" s="2"/>
      <c r="I88" s="2"/>
      <c r="J88" s="2"/>
      <c r="K88" s="2"/>
      <c r="L88" s="2"/>
      <c r="M88" s="2"/>
      <c r="N88" s="2"/>
      <c r="O88" s="2"/>
      <c r="P88" s="2"/>
      <c r="Q88" s="2"/>
      <c r="R88" s="2"/>
      <c r="S88" s="2"/>
      <c r="T88" s="2"/>
      <c r="U88" s="2"/>
      <c r="V88" s="2"/>
      <c r="W88" s="2"/>
      <c r="X88" s="2"/>
      <c r="Y88" s="2"/>
      <c r="Z88" s="2"/>
      <c r="AA88" s="2"/>
    </row>
    <row r="89">
      <c r="A89" s="2"/>
      <c r="B89" s="2"/>
      <c r="C89" s="2"/>
      <c r="D89" s="2"/>
      <c r="E89" s="2"/>
      <c r="F89" s="2"/>
      <c r="G89" s="2"/>
      <c r="H89" s="2"/>
      <c r="I89" s="2"/>
      <c r="J89" s="2"/>
      <c r="K89" s="2"/>
      <c r="L89" s="2"/>
      <c r="M89" s="2"/>
      <c r="N89" s="2"/>
      <c r="O89" s="2"/>
      <c r="P89" s="2"/>
      <c r="Q89" s="2"/>
      <c r="R89" s="2"/>
      <c r="S89" s="2"/>
      <c r="T89" s="2"/>
      <c r="U89" s="2"/>
      <c r="V89" s="2"/>
      <c r="W89" s="2"/>
      <c r="X89" s="2"/>
      <c r="Y89" s="2"/>
      <c r="Z89" s="2"/>
      <c r="AA89" s="2"/>
    </row>
    <row r="90">
      <c r="A90" s="2"/>
      <c r="B90" s="2"/>
      <c r="C90" s="2"/>
      <c r="D90" s="2"/>
      <c r="E90" s="2"/>
      <c r="F90" s="2"/>
      <c r="G90" s="2"/>
      <c r="H90" s="2"/>
      <c r="I90" s="2"/>
      <c r="J90" s="2"/>
      <c r="K90" s="2"/>
      <c r="L90" s="2"/>
      <c r="M90" s="2"/>
      <c r="N90" s="2"/>
      <c r="O90" s="2"/>
      <c r="P90" s="2"/>
      <c r="Q90" s="2"/>
      <c r="R90" s="2"/>
      <c r="S90" s="2"/>
      <c r="T90" s="2"/>
      <c r="U90" s="2"/>
      <c r="V90" s="2"/>
      <c r="W90" s="2"/>
      <c r="X90" s="2"/>
      <c r="Y90" s="2"/>
      <c r="Z90" s="2"/>
      <c r="AA90" s="2"/>
    </row>
    <row r="91">
      <c r="A91" s="2"/>
      <c r="B91" s="2"/>
      <c r="C91" s="2"/>
      <c r="D91" s="2"/>
      <c r="E91" s="2"/>
      <c r="F91" s="2"/>
      <c r="G91" s="2"/>
      <c r="H91" s="2"/>
      <c r="I91" s="2"/>
      <c r="J91" s="2"/>
      <c r="K91" s="2"/>
      <c r="L91" s="2"/>
      <c r="M91" s="2"/>
      <c r="N91" s="2"/>
      <c r="O91" s="2"/>
      <c r="P91" s="2"/>
      <c r="Q91" s="2"/>
      <c r="R91" s="2"/>
      <c r="S91" s="2"/>
      <c r="T91" s="2"/>
      <c r="U91" s="2"/>
      <c r="V91" s="2"/>
      <c r="W91" s="2"/>
      <c r="X91" s="2"/>
      <c r="Y91" s="2"/>
      <c r="Z91" s="2"/>
      <c r="AA91" s="2"/>
    </row>
    <row r="92">
      <c r="A92" s="2"/>
      <c r="B92" s="2"/>
      <c r="C92" s="2"/>
      <c r="D92" s="2"/>
      <c r="E92" s="2"/>
      <c r="F92" s="2"/>
      <c r="G92" s="2"/>
      <c r="H92" s="2"/>
      <c r="I92" s="2"/>
      <c r="J92" s="2"/>
      <c r="K92" s="2"/>
      <c r="L92" s="2"/>
      <c r="M92" s="2"/>
      <c r="N92" s="2"/>
      <c r="O92" s="2"/>
      <c r="P92" s="2"/>
      <c r="Q92" s="2"/>
      <c r="R92" s="2"/>
      <c r="S92" s="2"/>
      <c r="T92" s="2"/>
      <c r="U92" s="2"/>
      <c r="V92" s="2"/>
      <c r="W92" s="2"/>
      <c r="X92" s="2"/>
      <c r="Y92" s="2"/>
      <c r="Z92" s="2"/>
      <c r="AA92" s="2"/>
    </row>
    <row r="93">
      <c r="A93" s="2"/>
      <c r="B93" s="2"/>
      <c r="C93" s="2"/>
      <c r="D93" s="2"/>
      <c r="E93" s="2"/>
      <c r="F93" s="2"/>
      <c r="G93" s="2"/>
      <c r="H93" s="2"/>
      <c r="I93" s="2"/>
      <c r="J93" s="2"/>
      <c r="K93" s="2"/>
      <c r="L93" s="2"/>
      <c r="M93" s="2"/>
      <c r="N93" s="2"/>
      <c r="O93" s="2"/>
      <c r="P93" s="2"/>
      <c r="Q93" s="2"/>
      <c r="R93" s="2"/>
      <c r="S93" s="2"/>
      <c r="T93" s="2"/>
      <c r="U93" s="2"/>
      <c r="V93" s="2"/>
      <c r="W93" s="2"/>
      <c r="X93" s="2"/>
      <c r="Y93" s="2"/>
      <c r="Z93" s="2"/>
      <c r="AA93" s="2"/>
    </row>
    <row r="94">
      <c r="A94" s="2"/>
      <c r="B94" s="2"/>
      <c r="C94" s="2"/>
      <c r="D94" s="2"/>
      <c r="E94" s="2"/>
      <c r="F94" s="2"/>
      <c r="G94" s="2"/>
      <c r="H94" s="2"/>
      <c r="I94" s="2"/>
      <c r="J94" s="2"/>
      <c r="K94" s="2"/>
      <c r="L94" s="2"/>
      <c r="M94" s="2"/>
      <c r="N94" s="2"/>
      <c r="O94" s="2"/>
      <c r="P94" s="2"/>
      <c r="Q94" s="2"/>
      <c r="R94" s="2"/>
      <c r="S94" s="2"/>
      <c r="T94" s="2"/>
      <c r="U94" s="2"/>
      <c r="V94" s="2"/>
      <c r="W94" s="2"/>
      <c r="X94" s="2"/>
      <c r="Y94" s="2"/>
      <c r="Z94" s="2"/>
      <c r="AA94" s="2"/>
    </row>
    <row r="95">
      <c r="A95" s="2"/>
      <c r="B95" s="2"/>
      <c r="C95" s="2"/>
      <c r="D95" s="2"/>
      <c r="E95" s="2"/>
      <c r="F95" s="2"/>
      <c r="G95" s="2"/>
      <c r="H95" s="2"/>
      <c r="I95" s="2"/>
      <c r="J95" s="2"/>
      <c r="K95" s="2"/>
      <c r="L95" s="2"/>
      <c r="M95" s="2"/>
      <c r="N95" s="2"/>
      <c r="O95" s="2"/>
      <c r="P95" s="2"/>
      <c r="Q95" s="2"/>
      <c r="R95" s="2"/>
      <c r="S95" s="2"/>
      <c r="T95" s="2"/>
      <c r="U95" s="2"/>
      <c r="V95" s="2"/>
      <c r="W95" s="2"/>
      <c r="X95" s="2"/>
      <c r="Y95" s="2"/>
      <c r="Z95" s="2"/>
      <c r="AA95" s="2"/>
    </row>
    <row r="96">
      <c r="A96" s="2"/>
      <c r="B96" s="2"/>
      <c r="C96" s="2"/>
      <c r="D96" s="2"/>
      <c r="E96" s="2"/>
      <c r="F96" s="2"/>
      <c r="G96" s="2"/>
      <c r="H96" s="2"/>
      <c r="I96" s="2"/>
      <c r="J96" s="2"/>
      <c r="K96" s="2"/>
      <c r="L96" s="2"/>
      <c r="M96" s="2"/>
      <c r="N96" s="2"/>
      <c r="O96" s="2"/>
      <c r="P96" s="2"/>
      <c r="Q96" s="2"/>
      <c r="R96" s="2"/>
      <c r="S96" s="2"/>
      <c r="T96" s="2"/>
      <c r="U96" s="2"/>
      <c r="V96" s="2"/>
      <c r="W96" s="2"/>
      <c r="X96" s="2"/>
      <c r="Y96" s="2"/>
      <c r="Z96" s="2"/>
      <c r="AA96" s="2"/>
    </row>
    <row r="97">
      <c r="A97" s="2"/>
      <c r="B97" s="2"/>
      <c r="C97" s="2"/>
      <c r="D97" s="2"/>
      <c r="E97" s="2"/>
      <c r="F97" s="2"/>
      <c r="G97" s="2"/>
      <c r="H97" s="2"/>
      <c r="I97" s="2"/>
      <c r="J97" s="2"/>
      <c r="K97" s="2"/>
      <c r="L97" s="2"/>
      <c r="M97" s="2"/>
      <c r="N97" s="2"/>
      <c r="O97" s="2"/>
      <c r="P97" s="2"/>
      <c r="Q97" s="2"/>
      <c r="R97" s="2"/>
      <c r="S97" s="2"/>
      <c r="T97" s="2"/>
      <c r="U97" s="2"/>
      <c r="V97" s="2"/>
      <c r="W97" s="2"/>
      <c r="X97" s="2"/>
      <c r="Y97" s="2"/>
      <c r="Z97" s="2"/>
      <c r="AA97" s="2"/>
    </row>
    <row r="98">
      <c r="A98" s="2"/>
      <c r="B98" s="2"/>
      <c r="C98" s="2"/>
      <c r="D98" s="2"/>
      <c r="E98" s="2"/>
      <c r="F98" s="2"/>
      <c r="G98" s="2"/>
      <c r="H98" s="2"/>
      <c r="I98" s="2"/>
      <c r="J98" s="2"/>
      <c r="K98" s="2"/>
      <c r="L98" s="2"/>
      <c r="M98" s="2"/>
      <c r="N98" s="2"/>
      <c r="O98" s="2"/>
      <c r="P98" s="2"/>
      <c r="Q98" s="2"/>
      <c r="R98" s="2"/>
      <c r="S98" s="2"/>
      <c r="T98" s="2"/>
      <c r="U98" s="2"/>
      <c r="V98" s="2"/>
      <c r="W98" s="2"/>
      <c r="X98" s="2"/>
      <c r="Y98" s="2"/>
      <c r="Z98" s="2"/>
      <c r="AA98" s="2"/>
    </row>
    <row r="99">
      <c r="A99" s="2"/>
      <c r="B99" s="2"/>
      <c r="C99" s="2"/>
      <c r="D99" s="2"/>
      <c r="E99" s="2"/>
      <c r="F99" s="2"/>
      <c r="G99" s="2"/>
      <c r="H99" s="2"/>
      <c r="I99" s="2"/>
      <c r="J99" s="2"/>
      <c r="K99" s="2"/>
      <c r="L99" s="2"/>
      <c r="M99" s="2"/>
      <c r="N99" s="2"/>
      <c r="O99" s="2"/>
      <c r="P99" s="2"/>
      <c r="Q99" s="2"/>
      <c r="R99" s="2"/>
      <c r="S99" s="2"/>
      <c r="T99" s="2"/>
      <c r="U99" s="2"/>
      <c r="V99" s="2"/>
      <c r="W99" s="2"/>
      <c r="X99" s="2"/>
      <c r="Y99" s="2"/>
      <c r="Z99" s="2"/>
      <c r="AA99" s="2"/>
    </row>
    <row r="100">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row>
    <row r="10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row>
    <row r="1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row>
    <row r="103">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row>
    <row r="104">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row>
    <row r="10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row>
    <row r="106">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row>
    <row r="107">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row>
    <row r="108">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row>
    <row r="109">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row>
    <row r="110">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row>
    <row r="11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row>
    <row r="11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row>
    <row r="113">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row>
    <row r="114">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row>
    <row r="11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row>
    <row r="116">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row>
    <row r="117">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row>
    <row r="118">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row>
    <row r="119">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row>
    <row r="120">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row>
    <row r="12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row>
    <row r="12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row>
    <row r="123">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row>
    <row r="124">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row>
    <row r="1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row>
    <row r="126">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row>
    <row r="127">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row>
    <row r="128">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row>
    <row r="129">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row>
    <row r="130">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row>
    <row r="13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row>
    <row r="13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row>
    <row r="133">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row>
    <row r="134">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row>
    <row r="13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row>
    <row r="136">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row>
    <row r="137">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row>
    <row r="138">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row>
    <row r="139">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row>
    <row r="140">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row>
    <row r="14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row>
    <row r="14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row>
    <row r="143">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row>
    <row r="144">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row>
    <row r="14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row>
    <row r="146">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row>
    <row r="147">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row>
    <row r="148">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row>
    <row r="149">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row>
    <row r="150">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row>
    <row r="15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row>
    <row r="15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row>
    <row r="153">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row>
    <row r="154">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row>
    <row r="15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row>
    <row r="156">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row>
    <row r="157">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row>
    <row r="158">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row>
    <row r="159">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row>
    <row r="160">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row>
    <row r="16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row>
    <row r="16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row>
    <row r="163">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row>
    <row r="164">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row>
    <row r="16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row>
    <row r="166">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row>
    <row r="167">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row>
    <row r="168">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row>
    <row r="169">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row>
    <row r="170">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row>
    <row r="17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row>
    <row r="17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row>
    <row r="173">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row>
    <row r="174">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row>
    <row r="17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row>
    <row r="176">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row>
    <row r="177">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row>
    <row r="178">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row>
    <row r="179">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row>
    <row r="180">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row>
    <row r="18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row>
    <row r="18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row>
    <row r="183">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row>
    <row r="184">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row>
    <row r="18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row>
    <row r="186">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row>
    <row r="187">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row>
    <row r="188">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row>
    <row r="189">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row>
    <row r="190">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row>
    <row r="19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row>
    <row r="19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row>
    <row r="193">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row>
    <row r="194">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row>
    <row r="19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row>
    <row r="196">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row>
    <row r="197">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row>
    <row r="198">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row>
    <row r="199">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row>
    <row r="200">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row>
    <row r="20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row>
    <row r="2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row>
    <row r="203">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row>
    <row r="204">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row>
    <row r="20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row>
    <row r="206">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row>
    <row r="207">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row>
    <row r="208">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row>
    <row r="209">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row>
    <row r="210">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row>
    <row r="21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row>
    <row r="21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row>
    <row r="213">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row>
    <row r="214">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row>
    <row r="21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row>
    <row r="216">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row>
    <row r="217">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row>
    <row r="218">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row>
    <row r="219">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row>
    <row r="220">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row>
    <row r="22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row>
    <row r="22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row>
    <row r="223">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row>
    <row r="224">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row>
    <row r="2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row>
    <row r="226">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row>
    <row r="227">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row>
    <row r="228">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row>
    <row r="229">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row>
    <row r="230">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row>
    <row r="23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row>
    <row r="23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row>
    <row r="233">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row>
    <row r="234">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row>
    <row r="23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row>
    <row r="236">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row>
    <row r="237">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row>
    <row r="238">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row>
    <row r="239">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row>
    <row r="240">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row>
    <row r="24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row>
    <row r="24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row>
    <row r="243">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row>
    <row r="244">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row>
    <row r="24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row>
    <row r="246">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row>
    <row r="247">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row>
    <row r="248">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row>
    <row r="249">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row>
    <row r="250">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row>
    <row r="25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row>
    <row r="25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row>
    <row r="253">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row>
    <row r="254">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row>
    <row r="25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row>
    <row r="256">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row>
    <row r="257">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row>
    <row r="258">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row>
    <row r="259">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row>
    <row r="260">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row>
    <row r="26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row>
    <row r="26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row>
    <row r="263">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row>
    <row r="264">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row>
    <row r="26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row>
    <row r="266">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row>
    <row r="267">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row>
    <row r="268">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row>
    <row r="269">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row>
    <row r="270">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row>
    <row r="27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row>
    <row r="27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row>
    <row r="273">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row>
    <row r="274">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row>
    <row r="27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row>
    <row r="276">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row>
    <row r="277">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row>
    <row r="278">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row>
    <row r="279">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row>
    <row r="280">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row>
    <row r="28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row>
    <row r="28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row>
    <row r="283">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row>
    <row r="284">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row>
    <row r="28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row>
    <row r="286">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row>
    <row r="287">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row>
    <row r="288">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row>
    <row r="289">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row>
    <row r="290">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row>
    <row r="29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row>
    <row r="29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row>
    <row r="293">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row>
    <row r="294">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row>
    <row r="29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row>
    <row r="296">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row>
    <row r="297">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row>
    <row r="298">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row>
    <row r="299">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row>
    <row r="300">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row>
    <row r="30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row>
    <row r="3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row>
    <row r="303">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row>
    <row r="304">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row>
    <row r="30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row>
    <row r="306">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row>
    <row r="307">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row>
    <row r="308">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row>
    <row r="309">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row>
    <row r="310">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row>
    <row r="31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row>
    <row r="31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row>
    <row r="313">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row>
    <row r="314">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row>
    <row r="31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row>
    <row r="316">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row>
    <row r="317">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row>
    <row r="318">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row>
    <row r="319">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row>
    <row r="320">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row>
    <row r="32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row>
    <row r="32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row>
    <row r="323">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row>
    <row r="324">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row>
    <row r="3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row>
    <row r="326">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row>
    <row r="327">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row>
    <row r="328">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row>
    <row r="329">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row>
    <row r="330">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row>
    <row r="33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row>
    <row r="33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row>
    <row r="333">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row>
    <row r="334">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row>
    <row r="33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row>
    <row r="336">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row>
    <row r="337">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row>
    <row r="338">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row>
    <row r="339">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row>
    <row r="340">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row>
    <row r="34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row>
    <row r="34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row>
    <row r="343">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row>
    <row r="344">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row>
    <row r="34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row>
    <row r="346">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row>
    <row r="347">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row>
    <row r="348">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row>
    <row r="349">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row>
    <row r="350">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row>
    <row r="35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row>
    <row r="35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row>
    <row r="353">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row>
    <row r="354">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row>
    <row r="35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row>
    <row r="356">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row>
    <row r="357">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row>
    <row r="358">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row>
    <row r="359">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row>
    <row r="360">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row>
    <row r="36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row>
    <row r="36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row>
    <row r="363">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row>
    <row r="364">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row>
    <row r="36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row>
    <row r="366">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row>
    <row r="367">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row>
    <row r="368">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row>
    <row r="369">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row>
    <row r="370">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row>
    <row r="37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row>
    <row r="37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row>
    <row r="373">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row>
    <row r="374">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row>
    <row r="37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row>
    <row r="376">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row>
    <row r="377">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row>
    <row r="378">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row>
    <row r="379">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row>
    <row r="380">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row>
    <row r="38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row>
    <row r="38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row>
    <row r="383">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row>
    <row r="384">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row>
    <row r="38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row>
    <row r="386">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row>
    <row r="387">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row>
    <row r="388">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row>
    <row r="389">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row>
    <row r="390">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row>
    <row r="39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row>
    <row r="39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row>
    <row r="393">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row>
    <row r="394">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row>
    <row r="39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row>
    <row r="396">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row>
    <row r="397">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row>
    <row r="398">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row>
    <row r="399">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row>
    <row r="400">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row>
    <row r="40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row>
    <row r="4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row>
    <row r="403">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row>
    <row r="404">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row>
    <row r="40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row>
    <row r="406">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row>
    <row r="407">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row>
    <row r="408">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row>
    <row r="409">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row>
    <row r="410">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row>
    <row r="41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row>
    <row r="41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row>
    <row r="413">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row>
    <row r="414">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row>
    <row r="41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row>
    <row r="416">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row>
    <row r="417">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row>
    <row r="418">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row>
    <row r="419">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row>
    <row r="420">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row>
    <row r="42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row>
    <row r="42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row>
    <row r="423">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row>
    <row r="424">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row>
    <row r="4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row>
    <row r="426">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row>
    <row r="427">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row>
    <row r="428">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row>
    <row r="429">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row>
    <row r="430">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row>
    <row r="43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row>
    <row r="43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row>
    <row r="433">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row>
    <row r="434">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row>
    <row r="43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row>
    <row r="436">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row>
    <row r="437">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row>
    <row r="438">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row>
    <row r="439">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row>
    <row r="440">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row>
    <row r="44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row>
    <row r="44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row>
    <row r="443">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row>
    <row r="444">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row>
    <row r="44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row>
    <row r="446">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row>
    <row r="447">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row>
    <row r="448">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row>
    <row r="449">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row>
    <row r="450">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row>
    <row r="45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row>
    <row r="45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row>
    <row r="453">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row>
    <row r="454">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row>
    <row r="45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row>
    <row r="456">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row>
    <row r="457">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row>
    <row r="458">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row>
    <row r="459">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row>
    <row r="460">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row>
    <row r="46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row>
    <row r="46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row>
    <row r="463">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row>
    <row r="464">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row>
    <row r="46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row>
    <row r="466">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row>
    <row r="467">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row>
    <row r="468">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row>
    <row r="469">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row>
    <row r="470">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row>
    <row r="47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row>
    <row r="47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row>
    <row r="473">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row>
    <row r="474">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row>
    <row r="47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row>
    <row r="476">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row>
    <row r="477">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row>
    <row r="478">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row>
    <row r="479">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row>
    <row r="480">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row>
    <row r="48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row>
    <row r="48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row>
    <row r="483">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row>
    <row r="484">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row>
    <row r="48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row>
    <row r="486">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row>
    <row r="487">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row>
    <row r="488">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row>
    <row r="489">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row>
    <row r="490">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row>
    <row r="49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row>
    <row r="49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row>
    <row r="493">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row>
    <row r="494">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row>
    <row r="49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row>
    <row r="496">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row>
    <row r="497">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row>
    <row r="498">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row>
    <row r="499">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row>
    <row r="500">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row>
    <row r="50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row>
    <row r="5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row>
    <row r="503">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row>
    <row r="504">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row>
    <row r="50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row>
    <row r="506">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row>
    <row r="507">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row>
    <row r="508">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row>
    <row r="509">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row>
    <row r="510">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row>
    <row r="51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row>
    <row r="51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row>
    <row r="513">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row>
    <row r="514">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row>
    <row r="51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row>
    <row r="516">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row>
    <row r="517">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row>
    <row r="518">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row>
    <row r="519">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row>
    <row r="520">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row>
    <row r="52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row>
    <row r="52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row>
    <row r="523">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row>
    <row r="524">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row>
    <row r="5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row>
    <row r="526">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row>
    <row r="527">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row>
    <row r="528">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row>
    <row r="529">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row>
    <row r="530">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row>
    <row r="53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row>
    <row r="53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row>
    <row r="533">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row>
    <row r="534">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row>
    <row r="53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row>
    <row r="536">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row>
    <row r="537">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row>
    <row r="538">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row>
    <row r="539">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row>
    <row r="540">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row>
    <row r="54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row>
    <row r="54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row>
    <row r="543">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row>
    <row r="544">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row>
    <row r="54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row>
    <row r="546">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row>
    <row r="547">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row>
    <row r="548">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row>
    <row r="549">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row>
    <row r="550">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row>
    <row r="55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row>
    <row r="55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row>
    <row r="553">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row>
    <row r="554">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row>
    <row r="55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row>
    <row r="556">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row>
    <row r="557">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row>
    <row r="558">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row>
    <row r="559">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row>
    <row r="560">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row>
    <row r="56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row>
    <row r="56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row>
    <row r="563">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row>
    <row r="564">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row>
    <row r="56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row>
    <row r="566">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row>
    <row r="567">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row>
    <row r="568">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row>
    <row r="569">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row>
    <row r="570">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row>
    <row r="57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row>
    <row r="57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row>
    <row r="573">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row>
    <row r="574">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row>
    <row r="57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row>
    <row r="576">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row>
    <row r="577">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row>
    <row r="578">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row>
    <row r="579">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row>
    <row r="580">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row>
    <row r="58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row>
    <row r="58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row>
    <row r="583">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row>
    <row r="584">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row>
    <row r="58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row>
    <row r="586">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row>
    <row r="587">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row>
    <row r="588">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row>
    <row r="589">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row>
    <row r="590">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row>
    <row r="59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row>
    <row r="59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row>
    <row r="593">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row>
    <row r="594">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row>
    <row r="59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row>
    <row r="596">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row>
    <row r="597">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row>
    <row r="598">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row>
    <row r="599">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row>
    <row r="600">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row>
    <row r="60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row>
    <row r="6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row>
    <row r="603">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row>
    <row r="604">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row>
    <row r="60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row>
    <row r="606">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row>
    <row r="607">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row>
    <row r="608">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row>
    <row r="609">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row>
    <row r="610">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row>
    <row r="61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row>
    <row r="61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row>
    <row r="613">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row>
    <row r="614">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row>
    <row r="61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row>
    <row r="616">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row>
    <row r="617">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row>
    <row r="618">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row>
    <row r="619">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row>
    <row r="620">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row>
    <row r="62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row>
    <row r="62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row>
    <row r="623">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row>
    <row r="624">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row>
    <row r="6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row>
    <row r="626">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row>
    <row r="627">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row>
    <row r="628">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row>
    <row r="629">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row>
    <row r="630">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row>
    <row r="63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row>
    <row r="63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row>
    <row r="633">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row>
    <row r="634">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row>
    <row r="63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row>
    <row r="636">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row>
    <row r="637">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row>
    <row r="638">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row>
    <row r="639">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row>
    <row r="640">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row>
    <row r="64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row>
    <row r="64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row>
    <row r="643">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row>
    <row r="644">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row>
    <row r="64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row>
    <row r="646">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row>
    <row r="647">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row>
    <row r="648">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row>
    <row r="649">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row>
    <row r="650">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row>
    <row r="65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row>
    <row r="65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row>
    <row r="653">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row>
    <row r="654">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row>
    <row r="65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row>
    <row r="656">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row>
    <row r="657">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row>
    <row r="658">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row>
    <row r="659">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row>
    <row r="660">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row>
    <row r="66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row>
    <row r="66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row>
    <row r="663">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row>
    <row r="664">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row>
    <row r="66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row>
    <row r="666">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row>
    <row r="667">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row>
    <row r="668">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row>
    <row r="669">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row>
    <row r="670">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row>
    <row r="67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row>
    <row r="67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row>
    <row r="673">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row>
    <row r="674">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row>
    <row r="67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row>
    <row r="676">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row>
    <row r="677">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row>
    <row r="678">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row>
    <row r="679">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row>
    <row r="680">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row>
    <row r="68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row>
    <row r="68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row>
    <row r="683">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row>
    <row r="684">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row>
    <row r="68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row>
    <row r="686">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row>
    <row r="687">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row>
    <row r="688">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row>
    <row r="689">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row>
    <row r="690">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row>
    <row r="69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row>
    <row r="69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row>
    <row r="693">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row>
    <row r="694">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row>
    <row r="69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row>
    <row r="696">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row>
    <row r="697">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row>
    <row r="698">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row>
    <row r="699">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row>
    <row r="700">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row>
    <row r="70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row>
    <row r="7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row>
    <row r="703">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row>
    <row r="704">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row>
    <row r="70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row>
    <row r="706">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row>
    <row r="707">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row>
    <row r="708">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row>
    <row r="709">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row>
    <row r="710">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row>
    <row r="71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row>
    <row r="71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row>
    <row r="713">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row>
    <row r="714">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row>
    <row r="71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row>
    <row r="716">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row>
    <row r="717">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row>
    <row r="718">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row>
    <row r="719">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row>
    <row r="720">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row>
    <row r="72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row>
    <row r="72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row>
    <row r="723">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row>
    <row r="724">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row>
    <row r="7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row>
    <row r="726">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row>
    <row r="727">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row>
    <row r="728">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row>
    <row r="729">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row>
    <row r="730">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row>
    <row r="73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row>
    <row r="73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row>
    <row r="733">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row>
    <row r="734">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row>
    <row r="73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row>
    <row r="736">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row>
    <row r="737">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row>
    <row r="738">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row>
    <row r="739">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row>
    <row r="740">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row>
    <row r="74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row>
    <row r="74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row>
    <row r="743">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row>
    <row r="744">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row>
    <row r="74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row>
    <row r="746">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row>
    <row r="747">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row>
    <row r="748">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row>
    <row r="749">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row>
    <row r="750">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row>
    <row r="75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row>
    <row r="75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row>
    <row r="753">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row>
    <row r="754">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row>
    <row r="75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row>
    <row r="756">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row>
    <row r="757">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row>
    <row r="758">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row>
    <row r="759">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row>
    <row r="760">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row>
    <row r="76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row>
    <row r="76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row>
    <row r="763">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row>
    <row r="764">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row>
    <row r="76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row>
    <row r="766">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row>
    <row r="767">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row>
    <row r="768">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row>
    <row r="769">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row>
    <row r="770">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row>
    <row r="77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row>
    <row r="77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row>
    <row r="773">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row>
    <row r="774">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row>
    <row r="77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row>
    <row r="776">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row>
    <row r="777">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row>
    <row r="778">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row>
    <row r="779">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row>
    <row r="780">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row>
    <row r="78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row>
    <row r="78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row>
    <row r="783">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row>
    <row r="784">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row>
    <row r="78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row>
    <row r="786">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row>
    <row r="787">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row>
    <row r="788">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row>
    <row r="789">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row>
    <row r="790">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row>
    <row r="79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row>
    <row r="79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row>
    <row r="793">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row>
    <row r="794">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row>
    <row r="79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row>
    <row r="796">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row>
    <row r="797">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row>
    <row r="798">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row>
    <row r="799">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row>
    <row r="800">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row>
    <row r="80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row>
    <row r="8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row>
    <row r="803">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row>
    <row r="804">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row>
    <row r="80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row>
    <row r="806">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row>
    <row r="807">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row>
    <row r="808">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row>
    <row r="809">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row>
    <row r="810">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row>
    <row r="81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row>
    <row r="81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row>
    <row r="813">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row>
    <row r="814">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row>
    <row r="81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row>
    <row r="816">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row>
    <row r="817">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row>
    <row r="818">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row>
    <row r="819">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row>
    <row r="820">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row>
    <row r="82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row>
    <row r="82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row>
    <row r="823">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row>
    <row r="824">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row>
    <row r="8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row>
    <row r="826">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row>
    <row r="827">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row>
    <row r="828">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row>
    <row r="829">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row>
    <row r="830">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row>
    <row r="83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row>
    <row r="83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row>
    <row r="833">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row>
    <row r="834">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row>
    <row r="83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row>
    <row r="836">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row>
    <row r="837">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row>
    <row r="838">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row>
    <row r="839">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row>
    <row r="840">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row>
    <row r="84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row>
    <row r="84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row>
    <row r="843">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row>
    <row r="844">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row>
    <row r="84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row>
    <row r="846">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row>
    <row r="847">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row>
    <row r="848">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row>
    <row r="849">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row>
    <row r="850">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row>
    <row r="85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row>
    <row r="85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row>
    <row r="853">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row>
    <row r="854">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row>
    <row r="85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row>
    <row r="856">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row>
    <row r="857">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row>
    <row r="858">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row>
    <row r="859">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row>
    <row r="860">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row>
    <row r="86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row>
    <row r="86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row>
    <row r="863">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row>
    <row r="864">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row>
    <row r="86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row>
    <row r="866">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row>
    <row r="867">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row>
    <row r="868">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row>
    <row r="869">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row>
    <row r="870">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row>
    <row r="87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row>
    <row r="87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row>
    <row r="873">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row>
    <row r="874">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row>
    <row r="87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row>
    <row r="876">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row>
    <row r="877">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row>
    <row r="878">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row>
    <row r="879">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row>
    <row r="880">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row>
    <row r="88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row>
    <row r="88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row>
    <row r="883">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row>
    <row r="884">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row>
    <row r="88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row>
    <row r="886">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row>
    <row r="887">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row>
    <row r="888">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row>
    <row r="889">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row>
    <row r="890">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row>
    <row r="89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row>
    <row r="89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row>
    <row r="893">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row>
    <row r="894">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row>
    <row r="89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row>
    <row r="896">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row>
    <row r="897">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row>
    <row r="898">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row>
    <row r="899">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row>
    <row r="900">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row>
    <row r="90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row>
    <row r="9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row>
    <row r="903">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row>
    <row r="904">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row>
    <row r="90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row>
    <row r="906">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row>
    <row r="907">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row>
    <row r="908">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row>
    <row r="909">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row>
    <row r="910">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row>
    <row r="91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row>
    <row r="91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row>
    <row r="913">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row>
    <row r="914">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row>
    <row r="91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row>
    <row r="916">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row>
    <row r="917">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row>
    <row r="918">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row>
    <row r="919">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row>
    <row r="920">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row>
    <row r="92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row>
    <row r="92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row>
    <row r="923">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row>
    <row r="924">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row>
    <row r="9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row>
    <row r="926">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row>
    <row r="927">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row>
    <row r="928">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row>
    <row r="929">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row>
    <row r="930">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row>
    <row r="93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row>
    <row r="93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row>
    <row r="933">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row>
    <row r="934">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row>
    <row r="93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row>
    <row r="936">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row>
    <row r="937">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row>
    <row r="938">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row>
    <row r="939">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row>
    <row r="940">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row>
    <row r="94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row>
    <row r="94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row>
    <row r="943">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row>
    <row r="944">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row>
    <row r="94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row>
    <row r="946">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row>
    <row r="947">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row>
    <row r="948">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row>
    <row r="949">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row>
    <row r="950">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row>
    <row r="95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row>
    <row r="95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row>
    <row r="953">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row>
    <row r="954">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row>
    <row r="95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row>
    <row r="956">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row>
    <row r="957">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row>
    <row r="958">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row>
    <row r="959">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row>
    <row r="960">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row>
    <row r="96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row>
  </sheetData>
  <mergeCells count="4">
    <mergeCell ref="A1:J3"/>
    <mergeCell ref="A4:C4"/>
    <mergeCell ref="F4:G4"/>
    <mergeCell ref="A5:I5"/>
  </mergeCells>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6.0" topLeftCell="A7" activePane="bottomLeft" state="frozen"/>
      <selection activeCell="B8" sqref="B8" pane="bottomLeft"/>
    </sheetView>
  </sheetViews>
  <sheetFormatPr customHeight="1" defaultColWidth="12.63" defaultRowHeight="15.75"/>
  <cols>
    <col customWidth="1" min="14" max="14" width="30.88"/>
  </cols>
  <sheetData>
    <row r="1">
      <c r="A1" s="43"/>
      <c r="B1" s="44" t="s">
        <v>119</v>
      </c>
      <c r="C1" s="88">
        <v>45331.0</v>
      </c>
      <c r="D1" s="46"/>
      <c r="E1" s="46"/>
      <c r="F1" s="47"/>
      <c r="G1" s="44" t="s">
        <v>120</v>
      </c>
      <c r="H1" s="71" t="s">
        <v>149</v>
      </c>
      <c r="I1" s="49"/>
      <c r="J1" s="49"/>
      <c r="K1" s="49"/>
      <c r="L1" s="49"/>
      <c r="M1" s="49"/>
      <c r="N1" s="50"/>
      <c r="O1" s="48"/>
      <c r="P1" s="49"/>
      <c r="Q1" s="49"/>
      <c r="R1" s="49"/>
      <c r="S1" s="50"/>
    </row>
    <row r="2">
      <c r="A2" s="51"/>
      <c r="B2" s="52" t="s">
        <v>121</v>
      </c>
      <c r="C2" s="53" t="s">
        <v>150</v>
      </c>
      <c r="D2" s="54"/>
      <c r="E2" s="54"/>
      <c r="F2" s="55"/>
      <c r="G2" s="56" t="s">
        <v>122</v>
      </c>
      <c r="H2" s="57" t="s">
        <v>123</v>
      </c>
      <c r="I2" s="49"/>
      <c r="J2" s="49"/>
      <c r="K2" s="49"/>
      <c r="L2" s="49"/>
      <c r="M2" s="49"/>
      <c r="N2" s="50"/>
      <c r="O2" s="48"/>
      <c r="P2" s="49"/>
      <c r="Q2" s="49"/>
      <c r="R2" s="49"/>
      <c r="S2" s="50"/>
    </row>
    <row r="3">
      <c r="A3" s="58"/>
      <c r="B3" s="59"/>
      <c r="C3" s="59"/>
      <c r="D3" s="59"/>
      <c r="E3" s="59"/>
      <c r="F3" s="59"/>
      <c r="G3" s="59"/>
      <c r="H3" s="59"/>
      <c r="I3" s="59"/>
      <c r="J3" s="59"/>
      <c r="K3" s="59"/>
      <c r="L3" s="59"/>
      <c r="M3" s="59"/>
      <c r="N3" s="59"/>
      <c r="O3" s="48"/>
      <c r="P3" s="49"/>
      <c r="Q3" s="49"/>
      <c r="R3" s="49"/>
      <c r="S3" s="50"/>
    </row>
    <row r="4">
      <c r="A4" s="51"/>
      <c r="B4" s="43"/>
      <c r="C4" s="43"/>
      <c r="D4" s="43"/>
      <c r="E4" s="43"/>
      <c r="F4" s="43"/>
      <c r="G4" s="43"/>
      <c r="H4" s="43"/>
      <c r="I4" s="43"/>
      <c r="J4" s="43"/>
      <c r="K4" s="43"/>
      <c r="L4" s="43"/>
      <c r="M4" s="43"/>
      <c r="N4" s="43"/>
      <c r="O4" s="48"/>
      <c r="P4" s="49"/>
      <c r="Q4" s="49"/>
      <c r="R4" s="49"/>
      <c r="S4" s="50"/>
    </row>
    <row r="5">
      <c r="A5" s="60" t="s">
        <v>124</v>
      </c>
      <c r="B5" s="61" t="s">
        <v>125</v>
      </c>
      <c r="C5" s="61" t="s">
        <v>126</v>
      </c>
      <c r="D5" s="62"/>
      <c r="E5" s="63" t="s">
        <v>127</v>
      </c>
      <c r="F5" s="63" t="s">
        <v>128</v>
      </c>
      <c r="G5" s="62"/>
      <c r="H5" s="62"/>
      <c r="I5" s="63" t="s">
        <v>129</v>
      </c>
      <c r="J5" s="63" t="s">
        <v>130</v>
      </c>
      <c r="K5" s="64" t="s">
        <v>131</v>
      </c>
      <c r="L5" s="49"/>
      <c r="M5" s="50"/>
      <c r="N5" s="65" t="s">
        <v>132</v>
      </c>
      <c r="O5" s="66" t="s">
        <v>133</v>
      </c>
      <c r="S5" s="67"/>
    </row>
    <row r="6">
      <c r="A6" s="60" t="s">
        <v>134</v>
      </c>
      <c r="B6" s="50"/>
      <c r="C6" s="50"/>
      <c r="D6" s="63" t="s">
        <v>135</v>
      </c>
      <c r="E6" s="63" t="s">
        <v>136</v>
      </c>
      <c r="F6" s="63" t="s">
        <v>137</v>
      </c>
      <c r="G6" s="63" t="s">
        <v>138</v>
      </c>
      <c r="H6" s="63" t="s">
        <v>139</v>
      </c>
      <c r="I6" s="63" t="s">
        <v>140</v>
      </c>
      <c r="J6" s="63" t="s">
        <v>141</v>
      </c>
      <c r="K6" s="63" t="s">
        <v>142</v>
      </c>
      <c r="L6" s="63" t="s">
        <v>143</v>
      </c>
      <c r="M6" s="63" t="s">
        <v>144</v>
      </c>
      <c r="N6" s="50"/>
      <c r="O6" s="49"/>
      <c r="P6" s="49"/>
      <c r="Q6" s="49"/>
      <c r="R6" s="49"/>
      <c r="S6" s="50"/>
    </row>
    <row r="7">
      <c r="A7" s="68"/>
      <c r="B7" s="55"/>
      <c r="C7" s="69" t="s">
        <v>145</v>
      </c>
      <c r="D7" s="2"/>
      <c r="E7" s="2"/>
      <c r="F7" s="2"/>
      <c r="G7" s="2"/>
      <c r="H7" s="2"/>
      <c r="I7" s="2"/>
      <c r="J7" s="2"/>
      <c r="K7" s="2"/>
      <c r="L7" s="2"/>
      <c r="M7" s="2"/>
      <c r="N7" s="70" t="s">
        <v>563</v>
      </c>
    </row>
    <row r="8">
      <c r="N8" s="14" t="s">
        <v>152</v>
      </c>
    </row>
    <row r="9">
      <c r="A9" s="11" t="s">
        <v>39</v>
      </c>
    </row>
    <row r="10">
      <c r="B10" s="14">
        <v>1.0</v>
      </c>
      <c r="C10" s="15">
        <v>0.6966540509311017</v>
      </c>
      <c r="D10" s="14" t="s">
        <v>154</v>
      </c>
      <c r="E10" s="72" t="s">
        <v>155</v>
      </c>
      <c r="F10" s="14" t="s">
        <v>156</v>
      </c>
      <c r="N10" s="14" t="s">
        <v>271</v>
      </c>
    </row>
    <row r="11">
      <c r="B11" s="14">
        <v>2.0</v>
      </c>
      <c r="C11" s="15">
        <v>0.6997089467622573</v>
      </c>
      <c r="D11" s="14" t="s">
        <v>158</v>
      </c>
      <c r="E11" s="72" t="s">
        <v>159</v>
      </c>
      <c r="F11" s="14" t="s">
        <v>156</v>
      </c>
      <c r="N11" s="14" t="s">
        <v>160</v>
      </c>
    </row>
    <row r="12">
      <c r="B12" s="14">
        <v>3.0</v>
      </c>
      <c r="C12" s="15">
        <v>0.7221344212957774</v>
      </c>
      <c r="D12" s="14" t="s">
        <v>154</v>
      </c>
      <c r="E12" s="72" t="s">
        <v>155</v>
      </c>
      <c r="F12" s="14" t="s">
        <v>156</v>
      </c>
      <c r="N12" s="14" t="s">
        <v>564</v>
      </c>
    </row>
    <row r="13">
      <c r="B13" s="14">
        <v>4.0</v>
      </c>
      <c r="C13" s="15">
        <v>0.7288043287044275</v>
      </c>
      <c r="D13" s="14" t="s">
        <v>154</v>
      </c>
      <c r="E13" s="72" t="s">
        <v>155</v>
      </c>
      <c r="F13" s="14" t="s">
        <v>156</v>
      </c>
      <c r="N13" s="14" t="s">
        <v>271</v>
      </c>
    </row>
    <row r="14">
      <c r="C14" s="15"/>
      <c r="D14" s="2"/>
      <c r="E14" s="85"/>
      <c r="F14" s="11"/>
      <c r="G14" s="2"/>
      <c r="H14" s="2"/>
      <c r="I14" s="2"/>
      <c r="J14" s="2"/>
      <c r="K14" s="2"/>
      <c r="L14" s="11"/>
      <c r="M14" s="2"/>
      <c r="N14" s="2"/>
    </row>
    <row r="15">
      <c r="B15" s="14">
        <v>5.0</v>
      </c>
      <c r="C15" s="15">
        <v>0.745809942134656</v>
      </c>
      <c r="D15" s="2" t="s">
        <v>213</v>
      </c>
      <c r="E15" s="85" t="s">
        <v>448</v>
      </c>
      <c r="F15" s="11" t="s">
        <v>156</v>
      </c>
      <c r="G15" s="2"/>
      <c r="H15" s="2"/>
      <c r="I15" s="2"/>
      <c r="J15" s="2"/>
      <c r="K15" s="2"/>
      <c r="L15" s="2"/>
      <c r="M15" s="2"/>
      <c r="N15" s="2" t="s">
        <v>565</v>
      </c>
    </row>
    <row r="16">
      <c r="B16" s="14">
        <v>6.0</v>
      </c>
      <c r="C16" s="15">
        <v>0.7471665046323324</v>
      </c>
      <c r="D16" s="74" t="s">
        <v>213</v>
      </c>
      <c r="E16" s="72" t="s">
        <v>566</v>
      </c>
      <c r="F16" s="14" t="s">
        <v>156</v>
      </c>
      <c r="L16" s="14" t="s">
        <v>307</v>
      </c>
      <c r="N16" s="74" t="s">
        <v>567</v>
      </c>
    </row>
    <row r="17">
      <c r="B17" s="14">
        <v>7.0</v>
      </c>
      <c r="C17" s="15">
        <v>0.7489684953688993</v>
      </c>
      <c r="D17" s="74" t="s">
        <v>213</v>
      </c>
      <c r="E17" s="72" t="s">
        <v>568</v>
      </c>
      <c r="F17" s="14" t="s">
        <v>156</v>
      </c>
      <c r="N17" s="74" t="s">
        <v>569</v>
      </c>
    </row>
    <row r="18">
      <c r="B18" s="14">
        <v>8.0</v>
      </c>
      <c r="C18" s="15">
        <v>0.7509750578756211</v>
      </c>
      <c r="D18" s="74" t="s">
        <v>213</v>
      </c>
      <c r="E18" s="73" t="s">
        <v>570</v>
      </c>
      <c r="F18" s="14" t="s">
        <v>156</v>
      </c>
      <c r="G18" s="14"/>
      <c r="N18" s="74" t="s">
        <v>571</v>
      </c>
    </row>
    <row r="19">
      <c r="B19" s="14">
        <v>9.0</v>
      </c>
      <c r="C19" s="15">
        <v>0.7531293865758926</v>
      </c>
      <c r="D19" s="74" t="s">
        <v>213</v>
      </c>
      <c r="E19" s="73" t="s">
        <v>572</v>
      </c>
      <c r="F19" s="14" t="s">
        <v>156</v>
      </c>
      <c r="G19" s="14"/>
      <c r="N19" s="74" t="s">
        <v>573</v>
      </c>
    </row>
    <row r="20">
      <c r="B20" s="14">
        <v>10.0</v>
      </c>
      <c r="C20" s="15">
        <v>0.7557775810200837</v>
      </c>
      <c r="D20" s="74" t="s">
        <v>213</v>
      </c>
      <c r="E20" s="73" t="s">
        <v>574</v>
      </c>
      <c r="F20" s="14" t="s">
        <v>156</v>
      </c>
      <c r="N20" s="74" t="s">
        <v>575</v>
      </c>
    </row>
    <row r="21">
      <c r="C21" s="15"/>
    </row>
    <row r="22">
      <c r="B22" s="14">
        <v>11.0</v>
      </c>
      <c r="C22" s="15">
        <v>0.7804905324082938</v>
      </c>
      <c r="D22" s="11" t="s">
        <v>163</v>
      </c>
      <c r="E22" s="11">
        <v>15.0</v>
      </c>
      <c r="F22" s="2" t="s">
        <v>156</v>
      </c>
      <c r="G22" s="11"/>
      <c r="H22" s="11">
        <v>1050.0</v>
      </c>
      <c r="I22" s="2"/>
      <c r="J22" s="2"/>
      <c r="K22" s="11"/>
      <c r="L22" s="11"/>
      <c r="M22" s="2"/>
      <c r="N22" s="80" t="s">
        <v>530</v>
      </c>
    </row>
    <row r="23">
      <c r="D23" s="2"/>
      <c r="E23" s="11"/>
      <c r="F23" s="2"/>
      <c r="G23" s="11"/>
      <c r="H23" s="2"/>
      <c r="I23" s="2"/>
      <c r="J23" s="2"/>
      <c r="K23" s="2"/>
      <c r="L23" s="2"/>
      <c r="M23" s="2"/>
      <c r="N23" s="11"/>
    </row>
    <row r="24">
      <c r="B24" s="14">
        <v>12.0</v>
      </c>
      <c r="C24" s="15">
        <v>0.7844944328680867</v>
      </c>
      <c r="D24" s="11" t="s">
        <v>161</v>
      </c>
      <c r="E24" s="18">
        <v>300.0</v>
      </c>
      <c r="F24" s="11" t="s">
        <v>156</v>
      </c>
      <c r="G24" s="11" t="s">
        <v>576</v>
      </c>
      <c r="H24" s="11">
        <v>1050.0</v>
      </c>
      <c r="I24" s="18" t="s">
        <v>165</v>
      </c>
      <c r="J24" s="11" t="s">
        <v>577</v>
      </c>
      <c r="K24" s="2"/>
      <c r="L24" s="11"/>
      <c r="M24" s="2"/>
      <c r="N24" s="11"/>
    </row>
    <row r="25">
      <c r="B25" s="14">
        <v>13.0</v>
      </c>
      <c r="C25" s="15">
        <v>0.7922506134273135</v>
      </c>
      <c r="D25" s="11" t="s">
        <v>163</v>
      </c>
      <c r="E25" s="18">
        <v>1800.0</v>
      </c>
      <c r="F25" s="11" t="s">
        <v>156</v>
      </c>
      <c r="G25" s="11" t="s">
        <v>578</v>
      </c>
      <c r="H25" s="11">
        <v>1060.0</v>
      </c>
      <c r="I25" s="18" t="s">
        <v>165</v>
      </c>
      <c r="J25" s="11" t="s">
        <v>414</v>
      </c>
      <c r="K25" s="11"/>
      <c r="L25" s="11"/>
      <c r="M25" s="2"/>
      <c r="N25" s="11" t="s">
        <v>250</v>
      </c>
    </row>
    <row r="26">
      <c r="B26" s="14">
        <v>14.0</v>
      </c>
      <c r="C26" s="15">
        <v>0.8146643518518518</v>
      </c>
      <c r="D26" s="14" t="s">
        <v>163</v>
      </c>
      <c r="E26" s="72">
        <v>1800.0</v>
      </c>
      <c r="F26" s="14" t="s">
        <v>156</v>
      </c>
      <c r="G26" s="14" t="s">
        <v>579</v>
      </c>
      <c r="H26" s="14">
        <v>1060.0</v>
      </c>
      <c r="I26" s="72" t="s">
        <v>165</v>
      </c>
      <c r="J26" s="14" t="s">
        <v>580</v>
      </c>
      <c r="N26" s="14" t="s">
        <v>169</v>
      </c>
    </row>
    <row r="27">
      <c r="B27" s="14">
        <v>15.0</v>
      </c>
      <c r="C27" s="15">
        <v>0.8373379629629629</v>
      </c>
      <c r="D27" s="14" t="s">
        <v>163</v>
      </c>
      <c r="E27" s="72">
        <v>1800.0</v>
      </c>
      <c r="F27" s="14" t="s">
        <v>156</v>
      </c>
      <c r="G27" s="14" t="s">
        <v>403</v>
      </c>
      <c r="H27" s="11">
        <v>1060.0</v>
      </c>
      <c r="I27" s="72" t="s">
        <v>165</v>
      </c>
      <c r="J27" s="14" t="s">
        <v>581</v>
      </c>
      <c r="N27" s="14" t="s">
        <v>171</v>
      </c>
    </row>
    <row r="28">
      <c r="B28" s="14">
        <v>16.0</v>
      </c>
      <c r="C28" s="15">
        <v>0.8594791666666667</v>
      </c>
      <c r="D28" s="14" t="s">
        <v>163</v>
      </c>
      <c r="E28" s="72">
        <v>1800.0</v>
      </c>
      <c r="F28" s="14" t="s">
        <v>156</v>
      </c>
      <c r="G28" s="14" t="s">
        <v>582</v>
      </c>
      <c r="H28" s="14">
        <v>1060.0</v>
      </c>
      <c r="I28" s="72" t="s">
        <v>165</v>
      </c>
      <c r="J28" s="14" t="s">
        <v>252</v>
      </c>
      <c r="N28" s="14" t="s">
        <v>173</v>
      </c>
    </row>
    <row r="29">
      <c r="B29" s="14">
        <v>17.0</v>
      </c>
      <c r="C29" s="15">
        <v>0.8826930439827265</v>
      </c>
      <c r="D29" s="14" t="s">
        <v>154</v>
      </c>
      <c r="E29" s="72" t="s">
        <v>155</v>
      </c>
      <c r="F29" s="14" t="s">
        <v>156</v>
      </c>
      <c r="I29" s="73"/>
      <c r="N29" s="14" t="s">
        <v>271</v>
      </c>
    </row>
    <row r="30">
      <c r="B30" s="14">
        <v>18.0</v>
      </c>
      <c r="C30" s="15">
        <v>0.8853965509260888</v>
      </c>
      <c r="D30" s="14" t="s">
        <v>158</v>
      </c>
      <c r="E30" s="72" t="s">
        <v>159</v>
      </c>
      <c r="F30" s="14" t="s">
        <v>156</v>
      </c>
      <c r="I30" s="73"/>
      <c r="N30" s="14" t="s">
        <v>160</v>
      </c>
    </row>
    <row r="31">
      <c r="B31" s="14">
        <v>19.0</v>
      </c>
      <c r="C31" s="15">
        <v>0.8861921296296297</v>
      </c>
      <c r="D31" s="14" t="s">
        <v>163</v>
      </c>
      <c r="E31" s="72">
        <v>1800.0</v>
      </c>
      <c r="F31" s="14" t="s">
        <v>156</v>
      </c>
      <c r="G31" s="14" t="s">
        <v>178</v>
      </c>
      <c r="H31" s="14">
        <v>1060.0</v>
      </c>
      <c r="I31" s="72" t="s">
        <v>165</v>
      </c>
      <c r="J31" s="14" t="s">
        <v>460</v>
      </c>
      <c r="N31" s="14" t="s">
        <v>175</v>
      </c>
    </row>
    <row r="32">
      <c r="B32" s="14">
        <v>20.0</v>
      </c>
      <c r="C32" s="15">
        <v>0.9084837962962963</v>
      </c>
      <c r="D32" s="14" t="s">
        <v>163</v>
      </c>
      <c r="E32" s="72">
        <v>1800.0</v>
      </c>
      <c r="F32" s="14" t="s">
        <v>156</v>
      </c>
      <c r="G32" s="14" t="s">
        <v>330</v>
      </c>
      <c r="H32" s="11">
        <v>1060.0</v>
      </c>
      <c r="I32" s="72" t="s">
        <v>165</v>
      </c>
      <c r="J32" s="14" t="s">
        <v>583</v>
      </c>
      <c r="N32" s="14" t="s">
        <v>177</v>
      </c>
    </row>
    <row r="33">
      <c r="B33" s="14">
        <v>21.0</v>
      </c>
      <c r="C33" s="15">
        <v>0.9310532407407407</v>
      </c>
      <c r="D33" s="14" t="s">
        <v>163</v>
      </c>
      <c r="E33" s="72">
        <v>1800.0</v>
      </c>
      <c r="F33" s="14" t="s">
        <v>156</v>
      </c>
      <c r="G33" s="14" t="s">
        <v>264</v>
      </c>
      <c r="H33" s="14">
        <v>1060.0</v>
      </c>
      <c r="I33" s="72" t="s">
        <v>165</v>
      </c>
      <c r="J33" s="14" t="s">
        <v>460</v>
      </c>
      <c r="N33" s="14" t="s">
        <v>179</v>
      </c>
    </row>
    <row r="35">
      <c r="A35" s="14" t="s">
        <v>41</v>
      </c>
    </row>
    <row r="36">
      <c r="B36" s="14">
        <v>22.0</v>
      </c>
      <c r="C36" s="15">
        <v>0.9934710185189033</v>
      </c>
      <c r="D36" s="14" t="s">
        <v>161</v>
      </c>
      <c r="E36" s="72">
        <v>300.0</v>
      </c>
      <c r="F36" s="14" t="s">
        <v>156</v>
      </c>
      <c r="G36" s="14" t="s">
        <v>576</v>
      </c>
      <c r="H36" s="14">
        <v>1050.0</v>
      </c>
      <c r="I36" s="72" t="s">
        <v>165</v>
      </c>
      <c r="J36" s="14" t="s">
        <v>584</v>
      </c>
      <c r="N36" s="14" t="s">
        <v>152</v>
      </c>
    </row>
    <row r="37">
      <c r="B37" s="14">
        <v>23.0</v>
      </c>
      <c r="C37" s="15">
        <v>0.9981926157415728</v>
      </c>
      <c r="D37" s="14" t="s">
        <v>154</v>
      </c>
      <c r="E37" s="72" t="s">
        <v>155</v>
      </c>
      <c r="F37" s="14" t="s">
        <v>156</v>
      </c>
      <c r="H37" s="14"/>
      <c r="I37" s="72"/>
      <c r="N37" s="14" t="s">
        <v>585</v>
      </c>
    </row>
    <row r="38">
      <c r="B38" s="14">
        <v>24.0</v>
      </c>
      <c r="C38" s="15">
        <v>0.0019747916667256504</v>
      </c>
      <c r="D38" s="14" t="s">
        <v>158</v>
      </c>
      <c r="E38" s="72" t="s">
        <v>159</v>
      </c>
      <c r="F38" s="14" t="s">
        <v>156</v>
      </c>
      <c r="H38" s="14"/>
      <c r="I38" s="72"/>
      <c r="N38" s="14" t="s">
        <v>586</v>
      </c>
    </row>
    <row r="39">
      <c r="B39" s="14">
        <v>25.0</v>
      </c>
      <c r="C39" s="15">
        <v>0.007153055557864718</v>
      </c>
      <c r="D39" s="14" t="s">
        <v>163</v>
      </c>
      <c r="E39" s="72">
        <v>1800.0</v>
      </c>
      <c r="F39" s="14" t="s">
        <v>156</v>
      </c>
      <c r="G39" s="14" t="s">
        <v>471</v>
      </c>
      <c r="H39" s="14">
        <v>1050.0</v>
      </c>
      <c r="I39" s="72" t="s">
        <v>165</v>
      </c>
      <c r="J39" s="14" t="s">
        <v>587</v>
      </c>
      <c r="N39" s="14" t="s">
        <v>250</v>
      </c>
    </row>
    <row r="40">
      <c r="B40" s="14">
        <v>26.0</v>
      </c>
      <c r="C40" s="15">
        <v>0.03587130787491333</v>
      </c>
      <c r="D40" s="14" t="s">
        <v>163</v>
      </c>
      <c r="E40" s="72">
        <v>1800.0</v>
      </c>
      <c r="F40" s="14" t="s">
        <v>156</v>
      </c>
      <c r="H40" s="14">
        <v>1050.0</v>
      </c>
      <c r="I40" s="72" t="s">
        <v>165</v>
      </c>
      <c r="J40" s="14" t="s">
        <v>588</v>
      </c>
      <c r="N40" s="14" t="s">
        <v>169</v>
      </c>
    </row>
    <row r="41">
      <c r="B41" s="14">
        <v>27.0</v>
      </c>
      <c r="C41" s="15">
        <v>0.05779005787189817</v>
      </c>
      <c r="D41" s="14" t="s">
        <v>163</v>
      </c>
      <c r="E41" s="72">
        <v>1800.0</v>
      </c>
      <c r="F41" s="14" t="s">
        <v>156</v>
      </c>
      <c r="G41" s="14" t="s">
        <v>187</v>
      </c>
      <c r="H41" s="14">
        <v>1050.0</v>
      </c>
      <c r="I41" s="72" t="s">
        <v>165</v>
      </c>
      <c r="J41" s="14" t="s">
        <v>589</v>
      </c>
      <c r="N41" s="14" t="s">
        <v>171</v>
      </c>
    </row>
    <row r="42">
      <c r="B42" s="14">
        <v>28.0</v>
      </c>
      <c r="C42" s="15">
        <v>0.07365740740740741</v>
      </c>
      <c r="D42" s="14" t="s">
        <v>163</v>
      </c>
      <c r="E42" s="72">
        <v>1800.0</v>
      </c>
      <c r="F42" s="14" t="s">
        <v>156</v>
      </c>
      <c r="G42" s="14" t="s">
        <v>590</v>
      </c>
      <c r="H42" s="14">
        <v>1050.0</v>
      </c>
      <c r="I42" s="72" t="s">
        <v>165</v>
      </c>
      <c r="J42" s="14" t="s">
        <v>591</v>
      </c>
      <c r="N42" s="14" t="s">
        <v>173</v>
      </c>
    </row>
    <row r="43">
      <c r="B43" s="14">
        <v>29.0</v>
      </c>
      <c r="C43" s="15">
        <v>0.0963927083357703</v>
      </c>
      <c r="D43" s="14" t="s">
        <v>163</v>
      </c>
      <c r="E43" s="72">
        <v>1800.0</v>
      </c>
      <c r="F43" s="14" t="s">
        <v>156</v>
      </c>
      <c r="G43" s="14" t="s">
        <v>407</v>
      </c>
      <c r="H43" s="14">
        <v>1050.0</v>
      </c>
      <c r="I43" s="72" t="s">
        <v>165</v>
      </c>
      <c r="J43" s="14" t="s">
        <v>592</v>
      </c>
      <c r="N43" s="14" t="s">
        <v>175</v>
      </c>
    </row>
    <row r="44">
      <c r="B44" s="14">
        <v>30.0</v>
      </c>
      <c r="C44" s="15">
        <v>0.12005364583455957</v>
      </c>
      <c r="D44" s="14" t="s">
        <v>163</v>
      </c>
      <c r="E44" s="72">
        <v>1800.0</v>
      </c>
      <c r="F44" s="14" t="s">
        <v>156</v>
      </c>
      <c r="G44" s="14" t="s">
        <v>593</v>
      </c>
      <c r="H44" s="14">
        <v>1050.0</v>
      </c>
      <c r="I44" s="72" t="s">
        <v>165</v>
      </c>
      <c r="J44" s="14" t="s">
        <v>594</v>
      </c>
      <c r="N44" s="14" t="s">
        <v>177</v>
      </c>
    </row>
    <row r="45">
      <c r="B45" s="14">
        <v>31.0</v>
      </c>
      <c r="C45" s="15">
        <v>0.14131944444444444</v>
      </c>
      <c r="D45" s="14" t="s">
        <v>163</v>
      </c>
      <c r="E45" s="72">
        <v>1800.0</v>
      </c>
      <c r="F45" s="14" t="s">
        <v>156</v>
      </c>
      <c r="G45" s="14" t="s">
        <v>595</v>
      </c>
      <c r="H45" s="14">
        <v>1050.0</v>
      </c>
      <c r="I45" s="72" t="s">
        <v>165</v>
      </c>
      <c r="J45" s="14" t="s">
        <v>596</v>
      </c>
      <c r="N45" s="14" t="s">
        <v>179</v>
      </c>
    </row>
    <row r="46">
      <c r="E46" s="73"/>
      <c r="I46" s="73"/>
    </row>
    <row r="47">
      <c r="B47" s="14">
        <v>32.0</v>
      </c>
      <c r="C47" s="15">
        <v>0.17386395833455026</v>
      </c>
      <c r="D47" s="11" t="s">
        <v>163</v>
      </c>
      <c r="E47" s="11">
        <v>30.0</v>
      </c>
      <c r="F47" s="2" t="s">
        <v>156</v>
      </c>
      <c r="G47" s="11" t="s">
        <v>597</v>
      </c>
      <c r="H47" s="11">
        <v>1050.0</v>
      </c>
      <c r="I47" s="2"/>
      <c r="J47" s="2"/>
      <c r="K47" s="11"/>
      <c r="L47" s="11"/>
      <c r="M47" s="2"/>
      <c r="N47" s="80" t="s">
        <v>598</v>
      </c>
    </row>
    <row r="48">
      <c r="B48" s="14">
        <v>33.0</v>
      </c>
      <c r="C48" s="15">
        <v>0.17808940971735865</v>
      </c>
      <c r="D48" s="2" t="s">
        <v>163</v>
      </c>
      <c r="E48" s="11">
        <v>30.0</v>
      </c>
      <c r="F48" s="2" t="s">
        <v>156</v>
      </c>
      <c r="G48" s="11"/>
      <c r="H48" s="2"/>
      <c r="I48" s="2"/>
      <c r="J48" s="2"/>
      <c r="K48" s="11" t="s">
        <v>599</v>
      </c>
      <c r="L48" s="11" t="s">
        <v>421</v>
      </c>
      <c r="M48" s="2"/>
      <c r="N48" s="11" t="s">
        <v>600</v>
      </c>
    </row>
    <row r="49">
      <c r="B49" s="14">
        <v>34.0</v>
      </c>
      <c r="C49" s="15">
        <v>0.18224398148595355</v>
      </c>
      <c r="D49" s="2" t="s">
        <v>163</v>
      </c>
      <c r="E49" s="11">
        <v>200.0</v>
      </c>
      <c r="F49" s="2" t="s">
        <v>156</v>
      </c>
      <c r="G49" s="11"/>
      <c r="H49" s="2"/>
      <c r="I49" s="2"/>
      <c r="J49" s="2"/>
      <c r="K49" s="11" t="s">
        <v>601</v>
      </c>
      <c r="L49" s="11" t="s">
        <v>602</v>
      </c>
      <c r="M49" s="2"/>
      <c r="N49" s="11" t="s">
        <v>600</v>
      </c>
    </row>
    <row r="50">
      <c r="B50" s="14">
        <v>35.0</v>
      </c>
      <c r="C50" s="15">
        <v>0.18773968749883352</v>
      </c>
      <c r="D50" s="2" t="s">
        <v>163</v>
      </c>
      <c r="E50" s="11">
        <v>200.0</v>
      </c>
      <c r="F50" s="2" t="s">
        <v>156</v>
      </c>
      <c r="G50" s="11"/>
      <c r="H50" s="2"/>
      <c r="I50" s="2"/>
      <c r="J50" s="2"/>
      <c r="K50" s="11" t="s">
        <v>184</v>
      </c>
      <c r="L50" s="11" t="s">
        <v>183</v>
      </c>
      <c r="M50" s="2"/>
      <c r="N50" s="11" t="s">
        <v>603</v>
      </c>
    </row>
    <row r="51">
      <c r="B51" s="14">
        <v>36.0</v>
      </c>
      <c r="C51" s="15">
        <v>0.19162069444428198</v>
      </c>
      <c r="D51" s="2" t="s">
        <v>163</v>
      </c>
      <c r="E51" s="11">
        <v>200.0</v>
      </c>
      <c r="F51" s="2" t="s">
        <v>156</v>
      </c>
      <c r="G51" s="14" t="s">
        <v>282</v>
      </c>
      <c r="K51" s="14" t="s">
        <v>604</v>
      </c>
      <c r="L51" s="14" t="s">
        <v>421</v>
      </c>
      <c r="N51" s="11" t="s">
        <v>600</v>
      </c>
    </row>
    <row r="52">
      <c r="N52" s="14" t="s">
        <v>605</v>
      </c>
    </row>
    <row r="53">
      <c r="B53" s="14">
        <v>37.0</v>
      </c>
      <c r="C53" s="15">
        <v>0.2078650578696397</v>
      </c>
      <c r="D53" s="2" t="s">
        <v>163</v>
      </c>
      <c r="E53" s="11">
        <v>30.0</v>
      </c>
      <c r="F53" s="2" t="s">
        <v>156</v>
      </c>
      <c r="N53" s="11" t="s">
        <v>606</v>
      </c>
    </row>
    <row r="54">
      <c r="B54" s="14">
        <v>38.0</v>
      </c>
      <c r="C54" s="15">
        <v>0.21110619213141035</v>
      </c>
      <c r="D54" s="2" t="s">
        <v>163</v>
      </c>
      <c r="E54" s="11">
        <v>200.0</v>
      </c>
      <c r="F54" s="2" t="s">
        <v>156</v>
      </c>
      <c r="K54" s="14" t="s">
        <v>210</v>
      </c>
      <c r="N54" s="11" t="s">
        <v>606</v>
      </c>
    </row>
    <row r="55">
      <c r="B55" s="14">
        <v>39.0</v>
      </c>
      <c r="C55" s="15">
        <v>0.21488109954225365</v>
      </c>
      <c r="D55" s="2" t="s">
        <v>163</v>
      </c>
      <c r="E55" s="11">
        <v>200.0</v>
      </c>
      <c r="F55" s="2" t="s">
        <v>156</v>
      </c>
      <c r="G55" s="14" t="s">
        <v>498</v>
      </c>
      <c r="K55" s="14" t="s">
        <v>210</v>
      </c>
      <c r="L55" s="14" t="s">
        <v>206</v>
      </c>
      <c r="N55" s="11" t="s">
        <v>606</v>
      </c>
    </row>
    <row r="57">
      <c r="B57" s="14">
        <v>40.0</v>
      </c>
      <c r="C57" s="15">
        <v>0.21951012731005903</v>
      </c>
      <c r="D57" s="14" t="s">
        <v>158</v>
      </c>
      <c r="E57" s="72" t="s">
        <v>159</v>
      </c>
      <c r="F57" s="14" t="s">
        <v>156</v>
      </c>
      <c r="N57" s="11" t="s">
        <v>607</v>
      </c>
    </row>
    <row r="58">
      <c r="B58" s="14">
        <v>41.0</v>
      </c>
      <c r="C58" s="15">
        <v>0.22213820602337364</v>
      </c>
      <c r="D58" s="14" t="s">
        <v>154</v>
      </c>
      <c r="E58" s="72" t="s">
        <v>155</v>
      </c>
      <c r="F58" s="14" t="s">
        <v>156</v>
      </c>
      <c r="N58" s="11" t="s">
        <v>608</v>
      </c>
    </row>
    <row r="60">
      <c r="B60" s="14">
        <v>42.0</v>
      </c>
      <c r="C60" s="15">
        <v>0.24874328704026993</v>
      </c>
      <c r="D60" s="74" t="s">
        <v>213</v>
      </c>
      <c r="E60" s="14" t="s">
        <v>214</v>
      </c>
      <c r="F60" s="14" t="s">
        <v>156</v>
      </c>
      <c r="L60" s="14" t="s">
        <v>609</v>
      </c>
      <c r="N60" s="74" t="s">
        <v>610</v>
      </c>
    </row>
    <row r="61">
      <c r="B61" s="14">
        <v>43.0</v>
      </c>
      <c r="C61" s="15">
        <v>0.2521899189814576</v>
      </c>
      <c r="D61" s="74" t="s">
        <v>213</v>
      </c>
      <c r="E61" s="14" t="s">
        <v>432</v>
      </c>
      <c r="F61" s="14" t="s">
        <v>156</v>
      </c>
      <c r="N61" s="74" t="s">
        <v>611</v>
      </c>
    </row>
    <row r="62">
      <c r="B62" s="14">
        <v>44.0</v>
      </c>
      <c r="C62" s="15">
        <v>0.2544349189847708</v>
      </c>
      <c r="D62" s="74" t="s">
        <v>213</v>
      </c>
      <c r="E62" s="14" t="s">
        <v>612</v>
      </c>
      <c r="F62" s="14" t="s">
        <v>156</v>
      </c>
      <c r="N62" s="74" t="s">
        <v>613</v>
      </c>
    </row>
    <row r="63">
      <c r="B63" s="14">
        <v>45.0</v>
      </c>
      <c r="C63" s="15">
        <v>0.25632388889061986</v>
      </c>
      <c r="D63" s="74" t="s">
        <v>213</v>
      </c>
      <c r="E63" s="14" t="s">
        <v>614</v>
      </c>
      <c r="F63" s="14" t="s">
        <v>156</v>
      </c>
      <c r="N63" s="74" t="s">
        <v>615</v>
      </c>
    </row>
    <row r="64">
      <c r="C64" s="15"/>
    </row>
    <row r="65">
      <c r="B65" s="72" t="s">
        <v>616</v>
      </c>
      <c r="C65" s="15">
        <v>0.26039862268953584</v>
      </c>
      <c r="D65" s="14" t="s">
        <v>226</v>
      </c>
      <c r="E65" s="14">
        <v>1800.0</v>
      </c>
      <c r="F65" s="14" t="s">
        <v>156</v>
      </c>
    </row>
  </sheetData>
  <mergeCells count="13">
    <mergeCell ref="B5:B6"/>
    <mergeCell ref="C5:C6"/>
    <mergeCell ref="K5:M5"/>
    <mergeCell ref="N5:N6"/>
    <mergeCell ref="O5:S6"/>
    <mergeCell ref="O7:S7"/>
    <mergeCell ref="C1:F1"/>
    <mergeCell ref="H1:N1"/>
    <mergeCell ref="O1:S1"/>
    <mergeCell ref="H2:N2"/>
    <mergeCell ref="O2:S2"/>
    <mergeCell ref="O3:S3"/>
    <mergeCell ref="O4:S4"/>
  </mergeCells>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6.0" topLeftCell="A7" activePane="bottomLeft" state="frozen"/>
      <selection activeCell="B8" sqref="B8" pane="bottomLeft"/>
    </sheetView>
  </sheetViews>
  <sheetFormatPr customHeight="1" defaultColWidth="12.63" defaultRowHeight="15.75"/>
  <cols>
    <col customWidth="1" min="14" max="14" width="42.38"/>
  </cols>
  <sheetData>
    <row r="1">
      <c r="A1" s="87"/>
      <c r="B1" s="44" t="s">
        <v>119</v>
      </c>
      <c r="C1" s="88">
        <v>45360.0</v>
      </c>
      <c r="D1" s="46"/>
      <c r="E1" s="46"/>
      <c r="F1" s="47"/>
      <c r="G1" s="44" t="s">
        <v>120</v>
      </c>
      <c r="H1" s="71" t="s">
        <v>617</v>
      </c>
      <c r="I1" s="49"/>
      <c r="J1" s="49"/>
      <c r="K1" s="49"/>
      <c r="L1" s="49"/>
      <c r="M1" s="49"/>
      <c r="N1" s="50"/>
      <c r="O1" s="48"/>
      <c r="P1" s="49"/>
      <c r="Q1" s="49"/>
      <c r="R1" s="49"/>
      <c r="S1" s="50"/>
    </row>
    <row r="2">
      <c r="A2" s="51"/>
      <c r="B2" s="52" t="s">
        <v>121</v>
      </c>
      <c r="C2" s="53" t="s">
        <v>618</v>
      </c>
      <c r="D2" s="54"/>
      <c r="E2" s="54"/>
      <c r="F2" s="55"/>
      <c r="G2" s="56" t="s">
        <v>122</v>
      </c>
      <c r="H2" s="57" t="s">
        <v>123</v>
      </c>
      <c r="I2" s="49"/>
      <c r="J2" s="49"/>
      <c r="K2" s="49"/>
      <c r="L2" s="49"/>
      <c r="M2" s="49"/>
      <c r="N2" s="50"/>
      <c r="O2" s="48"/>
      <c r="P2" s="49"/>
      <c r="Q2" s="49"/>
      <c r="R2" s="49"/>
      <c r="S2" s="50"/>
    </row>
    <row r="3">
      <c r="A3" s="58"/>
      <c r="B3" s="59"/>
      <c r="C3" s="59"/>
      <c r="D3" s="59"/>
      <c r="E3" s="59"/>
      <c r="F3" s="59"/>
      <c r="G3" s="59"/>
      <c r="H3" s="59"/>
      <c r="I3" s="59"/>
      <c r="J3" s="59"/>
      <c r="K3" s="59"/>
      <c r="L3" s="59"/>
      <c r="M3" s="59"/>
      <c r="N3" s="59"/>
      <c r="O3" s="48"/>
      <c r="P3" s="49"/>
      <c r="Q3" s="49"/>
      <c r="R3" s="49"/>
      <c r="S3" s="50"/>
    </row>
    <row r="4">
      <c r="A4" s="51"/>
      <c r="B4" s="43"/>
      <c r="C4" s="43"/>
      <c r="D4" s="43"/>
      <c r="E4" s="43"/>
      <c r="F4" s="43"/>
      <c r="G4" s="43"/>
      <c r="H4" s="43"/>
      <c r="I4" s="43"/>
      <c r="J4" s="43"/>
      <c r="K4" s="43"/>
      <c r="L4" s="43"/>
      <c r="M4" s="43"/>
      <c r="N4" s="43"/>
      <c r="O4" s="48"/>
      <c r="P4" s="49"/>
      <c r="Q4" s="49"/>
      <c r="R4" s="49"/>
      <c r="S4" s="50"/>
    </row>
    <row r="5">
      <c r="A5" s="60" t="s">
        <v>124</v>
      </c>
      <c r="B5" s="61" t="s">
        <v>125</v>
      </c>
      <c r="C5" s="61" t="s">
        <v>126</v>
      </c>
      <c r="D5" s="62"/>
      <c r="E5" s="63" t="s">
        <v>127</v>
      </c>
      <c r="F5" s="63" t="s">
        <v>128</v>
      </c>
      <c r="G5" s="62"/>
      <c r="H5" s="62"/>
      <c r="I5" s="63" t="s">
        <v>129</v>
      </c>
      <c r="J5" s="63" t="s">
        <v>130</v>
      </c>
      <c r="K5" s="64" t="s">
        <v>131</v>
      </c>
      <c r="L5" s="49"/>
      <c r="M5" s="50"/>
      <c r="N5" s="65" t="s">
        <v>132</v>
      </c>
      <c r="O5" s="66" t="s">
        <v>133</v>
      </c>
      <c r="S5" s="67"/>
    </row>
    <row r="6">
      <c r="A6" s="60" t="s">
        <v>134</v>
      </c>
      <c r="B6" s="50"/>
      <c r="C6" s="50"/>
      <c r="D6" s="63" t="s">
        <v>135</v>
      </c>
      <c r="E6" s="63" t="s">
        <v>136</v>
      </c>
      <c r="F6" s="63" t="s">
        <v>137</v>
      </c>
      <c r="G6" s="63" t="s">
        <v>138</v>
      </c>
      <c r="H6" s="63" t="s">
        <v>139</v>
      </c>
      <c r="I6" s="63" t="s">
        <v>140</v>
      </c>
      <c r="J6" s="63" t="s">
        <v>141</v>
      </c>
      <c r="K6" s="63" t="s">
        <v>142</v>
      </c>
      <c r="L6" s="63" t="s">
        <v>143</v>
      </c>
      <c r="M6" s="63" t="s">
        <v>144</v>
      </c>
      <c r="N6" s="50"/>
      <c r="O6" s="49"/>
      <c r="P6" s="49"/>
      <c r="Q6" s="49"/>
      <c r="R6" s="49"/>
      <c r="S6" s="50"/>
    </row>
    <row r="7">
      <c r="A7" s="68"/>
      <c r="B7" s="55"/>
      <c r="C7" s="69" t="s">
        <v>145</v>
      </c>
      <c r="D7" s="2"/>
      <c r="E7" s="2"/>
      <c r="F7" s="2"/>
      <c r="G7" s="2"/>
      <c r="H7" s="2"/>
      <c r="I7" s="2"/>
      <c r="J7" s="2"/>
      <c r="K7" s="2"/>
      <c r="L7" s="2"/>
      <c r="M7" s="2"/>
      <c r="N7" s="70" t="s">
        <v>619</v>
      </c>
    </row>
    <row r="8">
      <c r="N8" s="14" t="s">
        <v>620</v>
      </c>
    </row>
    <row r="9">
      <c r="A9" s="14" t="s">
        <v>43</v>
      </c>
      <c r="B9" s="89">
        <v>45301.0</v>
      </c>
      <c r="C9" s="15">
        <v>0.6461640046327375</v>
      </c>
      <c r="D9" s="14" t="s">
        <v>234</v>
      </c>
      <c r="F9" s="14" t="s">
        <v>156</v>
      </c>
    </row>
    <row r="10">
      <c r="B10" s="14">
        <v>11.0</v>
      </c>
      <c r="C10" s="15">
        <v>0.6985454513924196</v>
      </c>
      <c r="D10" s="14" t="s">
        <v>621</v>
      </c>
      <c r="E10" s="72" t="s">
        <v>159</v>
      </c>
      <c r="F10" s="14" t="s">
        <v>156</v>
      </c>
      <c r="N10" s="14" t="s">
        <v>622</v>
      </c>
    </row>
    <row r="11">
      <c r="B11" s="14">
        <v>12.0</v>
      </c>
      <c r="C11" s="15">
        <v>0.7017665625025984</v>
      </c>
      <c r="D11" s="14" t="s">
        <v>154</v>
      </c>
      <c r="E11" s="72" t="s">
        <v>155</v>
      </c>
      <c r="F11" s="14" t="s">
        <v>156</v>
      </c>
    </row>
    <row r="12">
      <c r="B12" s="14">
        <v>13.0</v>
      </c>
      <c r="C12" s="15">
        <v>0.712758391207899</v>
      </c>
      <c r="D12" s="14" t="s">
        <v>226</v>
      </c>
      <c r="E12" s="14">
        <v>1800.0</v>
      </c>
      <c r="F12" s="14" t="s">
        <v>156</v>
      </c>
    </row>
    <row r="14">
      <c r="B14" s="14">
        <v>14.0</v>
      </c>
      <c r="C14" s="15">
        <v>0.745809942134656</v>
      </c>
      <c r="D14" s="74" t="s">
        <v>213</v>
      </c>
      <c r="E14" s="74" t="s">
        <v>623</v>
      </c>
      <c r="F14" s="14" t="s">
        <v>156</v>
      </c>
      <c r="N14" s="74" t="s">
        <v>624</v>
      </c>
    </row>
    <row r="15">
      <c r="B15" s="14">
        <v>15.0</v>
      </c>
      <c r="C15" s="15">
        <v>0.7471665046323324</v>
      </c>
      <c r="D15" s="74" t="s">
        <v>213</v>
      </c>
      <c r="E15" s="74" t="s">
        <v>625</v>
      </c>
      <c r="F15" s="14" t="s">
        <v>156</v>
      </c>
      <c r="L15" s="14" t="s">
        <v>307</v>
      </c>
      <c r="N15" s="74" t="s">
        <v>626</v>
      </c>
    </row>
    <row r="16">
      <c r="B16" s="14">
        <v>16.0</v>
      </c>
      <c r="C16" s="15">
        <v>0.7489684953688993</v>
      </c>
      <c r="D16" s="74" t="s">
        <v>213</v>
      </c>
      <c r="E16" s="74" t="s">
        <v>627</v>
      </c>
      <c r="F16" s="14" t="s">
        <v>156</v>
      </c>
      <c r="N16" s="74" t="s">
        <v>628</v>
      </c>
    </row>
    <row r="17">
      <c r="B17" s="14">
        <v>17.0</v>
      </c>
      <c r="C17" s="15">
        <v>0.7509750578756211</v>
      </c>
      <c r="D17" s="74" t="s">
        <v>213</v>
      </c>
      <c r="E17" s="74" t="s">
        <v>629</v>
      </c>
      <c r="F17" s="14" t="s">
        <v>156</v>
      </c>
      <c r="G17" s="14"/>
      <c r="N17" s="74" t="s">
        <v>630</v>
      </c>
    </row>
    <row r="18">
      <c r="B18" s="14">
        <v>18.0</v>
      </c>
      <c r="C18" s="15">
        <v>0.7531293865758926</v>
      </c>
      <c r="D18" s="74" t="s">
        <v>213</v>
      </c>
      <c r="E18" s="74" t="s">
        <v>631</v>
      </c>
      <c r="F18" s="14" t="s">
        <v>156</v>
      </c>
      <c r="G18" s="14"/>
      <c r="N18" s="74" t="s">
        <v>632</v>
      </c>
    </row>
    <row r="19">
      <c r="B19" s="14">
        <v>19.0</v>
      </c>
      <c r="C19" s="15">
        <v>0.7557775810200837</v>
      </c>
      <c r="D19" s="74" t="s">
        <v>213</v>
      </c>
      <c r="E19" s="74" t="s">
        <v>633</v>
      </c>
      <c r="F19" s="14" t="s">
        <v>156</v>
      </c>
      <c r="N19" s="74" t="s">
        <v>634</v>
      </c>
    </row>
    <row r="20">
      <c r="C20" s="15"/>
    </row>
    <row r="21">
      <c r="B21" s="14">
        <v>20.0</v>
      </c>
      <c r="C21" s="90">
        <v>0.7777088425937109</v>
      </c>
      <c r="D21" s="11" t="s">
        <v>161</v>
      </c>
      <c r="E21" s="14">
        <v>300.0</v>
      </c>
      <c r="F21" s="14" t="s">
        <v>156</v>
      </c>
      <c r="G21" s="14" t="s">
        <v>635</v>
      </c>
      <c r="H21" s="14">
        <v>1060.0</v>
      </c>
      <c r="I21" s="18" t="s">
        <v>165</v>
      </c>
      <c r="J21" s="14" t="s">
        <v>636</v>
      </c>
    </row>
    <row r="22">
      <c r="B22" s="14">
        <v>21.0</v>
      </c>
      <c r="C22" s="15">
        <v>0.7867634837966762</v>
      </c>
      <c r="D22" s="11" t="s">
        <v>163</v>
      </c>
      <c r="E22" s="18">
        <v>1800.0</v>
      </c>
      <c r="F22" s="11" t="s">
        <v>156</v>
      </c>
      <c r="G22" s="11" t="s">
        <v>637</v>
      </c>
      <c r="H22" s="11">
        <v>1060.0</v>
      </c>
      <c r="I22" s="18" t="s">
        <v>165</v>
      </c>
      <c r="J22" s="11" t="s">
        <v>551</v>
      </c>
      <c r="K22" s="11"/>
      <c r="L22" s="11"/>
      <c r="M22" s="2"/>
      <c r="N22" s="11" t="s">
        <v>250</v>
      </c>
    </row>
    <row r="23">
      <c r="B23" s="14">
        <v>22.0</v>
      </c>
      <c r="C23" s="15">
        <v>0.8091127546285861</v>
      </c>
      <c r="D23" s="14" t="s">
        <v>163</v>
      </c>
      <c r="E23" s="72">
        <v>1800.0</v>
      </c>
      <c r="F23" s="14" t="s">
        <v>156</v>
      </c>
      <c r="G23" s="14" t="s">
        <v>638</v>
      </c>
      <c r="H23" s="14">
        <v>1060.0</v>
      </c>
      <c r="I23" s="72" t="s">
        <v>165</v>
      </c>
      <c r="J23" s="14" t="s">
        <v>639</v>
      </c>
      <c r="N23" s="14" t="s">
        <v>169</v>
      </c>
    </row>
    <row r="24">
      <c r="B24" s="14">
        <v>23.0</v>
      </c>
      <c r="C24" s="15">
        <v>0.8314760648136144</v>
      </c>
      <c r="D24" s="14" t="s">
        <v>163</v>
      </c>
      <c r="E24" s="72">
        <v>1800.0</v>
      </c>
      <c r="F24" s="14" t="s">
        <v>156</v>
      </c>
      <c r="G24" s="14" t="s">
        <v>640</v>
      </c>
      <c r="H24" s="11">
        <v>1060.0</v>
      </c>
      <c r="I24" s="72" t="s">
        <v>165</v>
      </c>
      <c r="J24" s="14" t="s">
        <v>641</v>
      </c>
      <c r="N24" s="14" t="s">
        <v>171</v>
      </c>
    </row>
    <row r="25">
      <c r="B25" s="14">
        <v>24.0</v>
      </c>
      <c r="C25" s="15">
        <v>0.853633784718113</v>
      </c>
      <c r="D25" s="14" t="s">
        <v>163</v>
      </c>
      <c r="E25" s="72">
        <v>1800.0</v>
      </c>
      <c r="F25" s="14" t="s">
        <v>156</v>
      </c>
      <c r="G25" s="14" t="s">
        <v>642</v>
      </c>
      <c r="H25" s="14">
        <v>1060.0</v>
      </c>
      <c r="I25" s="72" t="s">
        <v>165</v>
      </c>
      <c r="J25" s="14" t="s">
        <v>643</v>
      </c>
      <c r="N25" s="14" t="s">
        <v>173</v>
      </c>
    </row>
    <row r="26">
      <c r="B26" s="14">
        <v>25.0</v>
      </c>
      <c r="C26" s="15">
        <v>0.8752546296296296</v>
      </c>
      <c r="D26" s="14" t="s">
        <v>154</v>
      </c>
      <c r="E26" s="72" t="s">
        <v>155</v>
      </c>
      <c r="F26" s="14" t="s">
        <v>156</v>
      </c>
      <c r="I26" s="73"/>
      <c r="N26" s="14" t="s">
        <v>644</v>
      </c>
    </row>
    <row r="27">
      <c r="B27" s="14">
        <v>26.0</v>
      </c>
      <c r="C27" s="15">
        <v>0.8774290740693687</v>
      </c>
      <c r="D27" s="14" t="s">
        <v>158</v>
      </c>
      <c r="E27" s="72" t="s">
        <v>159</v>
      </c>
      <c r="F27" s="14" t="s">
        <v>156</v>
      </c>
      <c r="I27" s="73"/>
      <c r="N27" s="14" t="s">
        <v>645</v>
      </c>
    </row>
    <row r="28">
      <c r="B28" s="14">
        <v>27.0</v>
      </c>
      <c r="C28" s="15">
        <v>0.8807746874954319</v>
      </c>
      <c r="D28" s="14" t="s">
        <v>163</v>
      </c>
      <c r="E28" s="72">
        <v>1800.0</v>
      </c>
      <c r="F28" s="14" t="s">
        <v>156</v>
      </c>
      <c r="G28" s="14" t="s">
        <v>646</v>
      </c>
      <c r="H28" s="14">
        <v>1060.0</v>
      </c>
      <c r="I28" s="72" t="s">
        <v>165</v>
      </c>
      <c r="J28" s="14" t="s">
        <v>543</v>
      </c>
      <c r="N28" s="14" t="s">
        <v>175</v>
      </c>
    </row>
    <row r="29">
      <c r="B29" s="14">
        <v>28.0</v>
      </c>
      <c r="C29" s="15">
        <v>0.9018171296296297</v>
      </c>
      <c r="D29" s="14" t="s">
        <v>163</v>
      </c>
      <c r="E29" s="72">
        <v>1800.0</v>
      </c>
      <c r="F29" s="14" t="s">
        <v>156</v>
      </c>
      <c r="G29" s="14" t="s">
        <v>647</v>
      </c>
      <c r="H29" s="11">
        <v>1060.0</v>
      </c>
      <c r="I29" s="72" t="s">
        <v>165</v>
      </c>
      <c r="J29" s="14" t="s">
        <v>320</v>
      </c>
      <c r="N29" s="14" t="s">
        <v>177</v>
      </c>
    </row>
    <row r="30">
      <c r="B30" s="14">
        <v>29.0</v>
      </c>
      <c r="C30" s="15">
        <v>0.9256262037088163</v>
      </c>
      <c r="D30" s="14" t="s">
        <v>163</v>
      </c>
      <c r="E30" s="72">
        <v>1800.0</v>
      </c>
      <c r="F30" s="14" t="s">
        <v>156</v>
      </c>
      <c r="G30" s="14" t="s">
        <v>648</v>
      </c>
      <c r="H30" s="14">
        <v>1060.0</v>
      </c>
      <c r="I30" s="72" t="s">
        <v>165</v>
      </c>
      <c r="J30" s="14" t="s">
        <v>649</v>
      </c>
      <c r="N30" s="14" t="s">
        <v>179</v>
      </c>
    </row>
    <row r="32">
      <c r="B32" s="14">
        <v>30.0</v>
      </c>
      <c r="C32" s="15">
        <v>0.9536984259248129</v>
      </c>
      <c r="D32" s="14" t="s">
        <v>163</v>
      </c>
      <c r="E32" s="14">
        <v>30.0</v>
      </c>
      <c r="F32" s="14" t="s">
        <v>156</v>
      </c>
      <c r="H32" s="14">
        <v>1060.0</v>
      </c>
      <c r="N32" s="80" t="s">
        <v>650</v>
      </c>
    </row>
    <row r="33">
      <c r="B33" s="14">
        <v>31.0</v>
      </c>
      <c r="C33" s="15">
        <v>0.9573351967555936</v>
      </c>
      <c r="D33" s="14" t="s">
        <v>163</v>
      </c>
      <c r="E33" s="14">
        <v>30.0</v>
      </c>
      <c r="F33" s="14" t="s">
        <v>156</v>
      </c>
      <c r="H33" s="14">
        <v>1060.0</v>
      </c>
      <c r="N33" s="80" t="s">
        <v>651</v>
      </c>
    </row>
    <row r="34">
      <c r="B34" s="14">
        <v>32.0</v>
      </c>
      <c r="C34" s="15">
        <v>0.9605064467614284</v>
      </c>
      <c r="D34" s="14" t="s">
        <v>163</v>
      </c>
      <c r="E34" s="14">
        <v>200.0</v>
      </c>
      <c r="F34" s="14" t="s">
        <v>156</v>
      </c>
      <c r="G34" s="14" t="s">
        <v>652</v>
      </c>
      <c r="H34" s="14">
        <v>1060.0</v>
      </c>
      <c r="N34" s="80" t="s">
        <v>653</v>
      </c>
      <c r="O34" s="14" t="s">
        <v>654</v>
      </c>
    </row>
    <row r="35">
      <c r="B35" s="14">
        <v>33.0</v>
      </c>
      <c r="C35" s="15">
        <v>0.9643606944446219</v>
      </c>
      <c r="D35" s="14" t="s">
        <v>163</v>
      </c>
      <c r="E35" s="14">
        <v>230.0</v>
      </c>
      <c r="F35" s="14" t="s">
        <v>156</v>
      </c>
      <c r="H35" s="14">
        <v>1060.0</v>
      </c>
      <c r="L35" s="14" t="s">
        <v>211</v>
      </c>
      <c r="N35" s="80" t="s">
        <v>653</v>
      </c>
    </row>
    <row r="36">
      <c r="B36" s="14">
        <v>34.0</v>
      </c>
      <c r="C36" s="15">
        <v>0.9689236111111111</v>
      </c>
      <c r="D36" s="14" t="s">
        <v>163</v>
      </c>
      <c r="E36" s="14">
        <v>300.0</v>
      </c>
      <c r="F36" s="14" t="s">
        <v>156</v>
      </c>
      <c r="H36" s="14">
        <v>1060.0</v>
      </c>
      <c r="K36" s="14" t="s">
        <v>343</v>
      </c>
      <c r="N36" s="80" t="s">
        <v>653</v>
      </c>
    </row>
    <row r="37">
      <c r="B37" s="14">
        <v>35.0</v>
      </c>
      <c r="C37" s="15">
        <v>0.9736178009261494</v>
      </c>
      <c r="D37" s="14" t="s">
        <v>163</v>
      </c>
      <c r="E37" s="14">
        <v>30.0</v>
      </c>
      <c r="F37" s="14" t="s">
        <v>156</v>
      </c>
      <c r="H37" s="14">
        <v>1060.0</v>
      </c>
      <c r="N37" s="80" t="s">
        <v>655</v>
      </c>
      <c r="O37" s="14" t="s">
        <v>656</v>
      </c>
    </row>
    <row r="38">
      <c r="B38" s="14">
        <v>36.0</v>
      </c>
      <c r="C38" s="15">
        <v>0.9768428124953061</v>
      </c>
      <c r="D38" s="14" t="s">
        <v>163</v>
      </c>
      <c r="E38" s="14">
        <v>300.0</v>
      </c>
      <c r="F38" s="14" t="s">
        <v>156</v>
      </c>
      <c r="G38" s="14" t="s">
        <v>657</v>
      </c>
      <c r="H38" s="14">
        <v>1060.0</v>
      </c>
      <c r="N38" s="80" t="s">
        <v>655</v>
      </c>
    </row>
    <row r="39">
      <c r="B39" s="14">
        <v>37.0</v>
      </c>
      <c r="C39" s="15">
        <v>0.9818802430527285</v>
      </c>
      <c r="D39" s="14" t="s">
        <v>163</v>
      </c>
      <c r="E39" s="14">
        <v>300.0</v>
      </c>
      <c r="F39" s="14" t="s">
        <v>156</v>
      </c>
      <c r="G39" s="14" t="s">
        <v>658</v>
      </c>
      <c r="H39" s="14">
        <v>1060.0</v>
      </c>
      <c r="L39" s="14" t="s">
        <v>342</v>
      </c>
      <c r="N39" s="80" t="s">
        <v>655</v>
      </c>
    </row>
    <row r="40">
      <c r="B40" s="14">
        <v>38.0</v>
      </c>
      <c r="C40" s="15">
        <v>0.9867347222170793</v>
      </c>
      <c r="D40" s="14" t="s">
        <v>163</v>
      </c>
      <c r="E40" s="14">
        <v>300.0</v>
      </c>
      <c r="F40" s="14" t="s">
        <v>156</v>
      </c>
      <c r="G40" s="14" t="s">
        <v>659</v>
      </c>
      <c r="H40" s="14">
        <v>1060.0</v>
      </c>
      <c r="K40" s="14" t="s">
        <v>401</v>
      </c>
      <c r="L40" s="14" t="s">
        <v>402</v>
      </c>
      <c r="N40" s="14" t="s">
        <v>655</v>
      </c>
    </row>
    <row r="41">
      <c r="N41" s="14"/>
    </row>
    <row r="42">
      <c r="A42" s="14" t="s">
        <v>41</v>
      </c>
      <c r="N42" s="14" t="s">
        <v>441</v>
      </c>
    </row>
    <row r="43">
      <c r="B43" s="14">
        <v>39.0</v>
      </c>
      <c r="C43" s="15">
        <v>0.030501481480314396</v>
      </c>
      <c r="D43" s="14" t="s">
        <v>158</v>
      </c>
      <c r="E43" s="72" t="s">
        <v>159</v>
      </c>
      <c r="F43" s="14" t="s">
        <v>156</v>
      </c>
      <c r="H43" s="14">
        <v>1060.0</v>
      </c>
      <c r="N43" s="14" t="s">
        <v>645</v>
      </c>
    </row>
    <row r="44">
      <c r="B44" s="14">
        <v>40.0</v>
      </c>
      <c r="C44" s="15">
        <v>0.033482766200904734</v>
      </c>
      <c r="D44" s="14" t="s">
        <v>154</v>
      </c>
      <c r="E44" s="72" t="s">
        <v>155</v>
      </c>
      <c r="F44" s="14" t="s">
        <v>156</v>
      </c>
      <c r="H44" s="14">
        <v>1060.0</v>
      </c>
      <c r="N44" s="14" t="s">
        <v>660</v>
      </c>
    </row>
    <row r="45">
      <c r="B45" s="14">
        <v>41.0</v>
      </c>
      <c r="C45" s="15">
        <v>0.03972609953780193</v>
      </c>
      <c r="D45" s="11" t="s">
        <v>161</v>
      </c>
      <c r="E45" s="14">
        <v>300.0</v>
      </c>
      <c r="F45" s="14" t="s">
        <v>156</v>
      </c>
      <c r="G45" s="14" t="s">
        <v>661</v>
      </c>
      <c r="H45" s="14">
        <v>1060.0</v>
      </c>
      <c r="I45" s="72" t="s">
        <v>165</v>
      </c>
    </row>
    <row r="46">
      <c r="B46" s="14">
        <v>42.0</v>
      </c>
      <c r="C46" s="15">
        <v>0.047510138887446374</v>
      </c>
      <c r="D46" s="11" t="s">
        <v>161</v>
      </c>
      <c r="E46" s="14">
        <v>300.0</v>
      </c>
      <c r="F46" s="14" t="s">
        <v>156</v>
      </c>
      <c r="G46" s="14" t="s">
        <v>661</v>
      </c>
      <c r="H46" s="14">
        <v>1050.0</v>
      </c>
      <c r="I46" s="72" t="s">
        <v>165</v>
      </c>
    </row>
    <row r="47">
      <c r="B47" s="14">
        <v>43.0</v>
      </c>
      <c r="C47" s="15">
        <v>0.054932638886384666</v>
      </c>
      <c r="D47" s="11" t="s">
        <v>163</v>
      </c>
      <c r="E47" s="18">
        <v>1800.0</v>
      </c>
      <c r="F47" s="11" t="s">
        <v>156</v>
      </c>
      <c r="G47" s="14" t="s">
        <v>662</v>
      </c>
      <c r="H47" s="14">
        <v>1040.0</v>
      </c>
      <c r="I47" s="72" t="s">
        <v>165</v>
      </c>
      <c r="J47" s="14" t="s">
        <v>663</v>
      </c>
      <c r="N47" s="11" t="s">
        <v>250</v>
      </c>
    </row>
    <row r="48">
      <c r="B48" s="14">
        <v>44.0</v>
      </c>
      <c r="C48" s="15">
        <v>0.07711847222526558</v>
      </c>
      <c r="D48" s="14" t="s">
        <v>163</v>
      </c>
      <c r="E48" s="72">
        <v>1800.0</v>
      </c>
      <c r="F48" s="14" t="s">
        <v>156</v>
      </c>
      <c r="G48" s="14" t="s">
        <v>590</v>
      </c>
      <c r="H48" s="14">
        <v>1040.0</v>
      </c>
      <c r="I48" s="72" t="s">
        <v>165</v>
      </c>
      <c r="J48" s="14" t="s">
        <v>577</v>
      </c>
      <c r="N48" s="14" t="s">
        <v>169</v>
      </c>
    </row>
    <row r="49">
      <c r="B49" s="14">
        <v>45.0</v>
      </c>
      <c r="C49" s="15">
        <v>0.09967064815282356</v>
      </c>
      <c r="D49" s="14" t="s">
        <v>163</v>
      </c>
      <c r="E49" s="72">
        <v>1800.0</v>
      </c>
      <c r="F49" s="14" t="s">
        <v>156</v>
      </c>
      <c r="G49" s="14" t="s">
        <v>664</v>
      </c>
      <c r="H49" s="14">
        <v>1040.0</v>
      </c>
      <c r="I49" s="72" t="s">
        <v>165</v>
      </c>
      <c r="J49" s="14" t="s">
        <v>665</v>
      </c>
      <c r="N49" s="14" t="s">
        <v>171</v>
      </c>
    </row>
    <row r="50">
      <c r="B50" s="14">
        <v>46.0</v>
      </c>
      <c r="C50" s="15">
        <v>0.1219321296302951</v>
      </c>
      <c r="D50" s="14" t="s">
        <v>163</v>
      </c>
      <c r="E50" s="72">
        <v>1800.0</v>
      </c>
      <c r="F50" s="14" t="s">
        <v>156</v>
      </c>
      <c r="G50" s="14" t="s">
        <v>666</v>
      </c>
      <c r="H50" s="14">
        <v>1040.0</v>
      </c>
      <c r="I50" s="72" t="s">
        <v>165</v>
      </c>
      <c r="J50" s="14" t="s">
        <v>577</v>
      </c>
      <c r="N50" s="14" t="s">
        <v>173</v>
      </c>
    </row>
    <row r="51">
      <c r="B51" s="14">
        <v>47.0</v>
      </c>
      <c r="C51" s="15">
        <v>0.14442121527827112</v>
      </c>
      <c r="D51" s="14" t="s">
        <v>163</v>
      </c>
      <c r="E51" s="72">
        <v>1800.0</v>
      </c>
      <c r="F51" s="14" t="s">
        <v>156</v>
      </c>
      <c r="G51" s="14" t="s">
        <v>667</v>
      </c>
      <c r="H51" s="14">
        <v>1040.0</v>
      </c>
      <c r="I51" s="72" t="s">
        <v>165</v>
      </c>
      <c r="J51" s="14" t="s">
        <v>577</v>
      </c>
      <c r="N51" s="14" t="s">
        <v>175</v>
      </c>
    </row>
    <row r="52">
      <c r="B52" s="14">
        <v>48.0</v>
      </c>
      <c r="C52" s="15">
        <v>0.1668550115718972</v>
      </c>
      <c r="D52" s="14" t="s">
        <v>163</v>
      </c>
      <c r="E52" s="72">
        <v>1800.0</v>
      </c>
      <c r="F52" s="14" t="s">
        <v>156</v>
      </c>
      <c r="G52" s="14" t="s">
        <v>668</v>
      </c>
      <c r="H52" s="14">
        <v>1040.0</v>
      </c>
      <c r="I52" s="72" t="s">
        <v>165</v>
      </c>
      <c r="J52" s="14" t="s">
        <v>669</v>
      </c>
      <c r="N52" s="14" t="s">
        <v>177</v>
      </c>
    </row>
    <row r="53">
      <c r="B53" s="14">
        <v>49.0</v>
      </c>
      <c r="C53" s="15">
        <v>0.18869881944556255</v>
      </c>
      <c r="D53" s="14" t="s">
        <v>163</v>
      </c>
      <c r="E53" s="72">
        <v>1800.0</v>
      </c>
      <c r="F53" s="14" t="s">
        <v>156</v>
      </c>
      <c r="G53" s="14" t="s">
        <v>670</v>
      </c>
      <c r="H53" s="14">
        <v>1040.0</v>
      </c>
      <c r="I53" s="72" t="s">
        <v>165</v>
      </c>
      <c r="J53" s="14" t="s">
        <v>671</v>
      </c>
      <c r="N53" s="14" t="s">
        <v>179</v>
      </c>
      <c r="O53" s="14" t="s">
        <v>672</v>
      </c>
    </row>
    <row r="54">
      <c r="B54" s="14">
        <v>50.0</v>
      </c>
      <c r="C54" s="15">
        <v>0.2111712962941965</v>
      </c>
      <c r="D54" s="14" t="s">
        <v>158</v>
      </c>
      <c r="E54" s="72" t="s">
        <v>159</v>
      </c>
      <c r="F54" s="14" t="s">
        <v>156</v>
      </c>
      <c r="H54" s="14">
        <v>1040.0</v>
      </c>
      <c r="N54" s="14" t="s">
        <v>645</v>
      </c>
      <c r="O54" s="14" t="s">
        <v>673</v>
      </c>
    </row>
    <row r="55">
      <c r="C55" s="15"/>
      <c r="E55" s="72"/>
      <c r="O55" s="14" t="s">
        <v>674</v>
      </c>
    </row>
    <row r="57">
      <c r="B57" s="14">
        <v>51.0</v>
      </c>
      <c r="C57" s="15">
        <v>0.2174489814788103</v>
      </c>
      <c r="D57" s="14" t="s">
        <v>163</v>
      </c>
      <c r="E57" s="14">
        <v>30.0</v>
      </c>
      <c r="F57" s="14" t="s">
        <v>156</v>
      </c>
      <c r="G57" s="14" t="s">
        <v>675</v>
      </c>
      <c r="H57" s="14">
        <v>1040.0</v>
      </c>
      <c r="N57" s="14" t="s">
        <v>676</v>
      </c>
      <c r="O57" s="14" t="s">
        <v>677</v>
      </c>
    </row>
    <row r="58">
      <c r="B58" s="14">
        <v>52.0</v>
      </c>
      <c r="C58" s="15">
        <v>0.21992303240404</v>
      </c>
      <c r="D58" s="14" t="s">
        <v>163</v>
      </c>
      <c r="E58" s="14">
        <v>30.0</v>
      </c>
      <c r="F58" s="14" t="s">
        <v>156</v>
      </c>
      <c r="H58" s="14">
        <v>1040.0</v>
      </c>
      <c r="K58" s="14" t="s">
        <v>678</v>
      </c>
      <c r="L58" s="14" t="s">
        <v>679</v>
      </c>
      <c r="N58" s="14" t="s">
        <v>680</v>
      </c>
      <c r="O58" s="14" t="s">
        <v>677</v>
      </c>
    </row>
    <row r="59">
      <c r="B59" s="14">
        <v>53.0</v>
      </c>
      <c r="C59" s="15">
        <v>0.22161096065246966</v>
      </c>
      <c r="D59" s="14" t="s">
        <v>163</v>
      </c>
      <c r="E59" s="14">
        <v>30.0</v>
      </c>
      <c r="F59" s="14" t="s">
        <v>156</v>
      </c>
      <c r="H59" s="14">
        <v>1040.0</v>
      </c>
      <c r="K59" s="14" t="s">
        <v>678</v>
      </c>
      <c r="L59" s="14" t="s">
        <v>679</v>
      </c>
      <c r="N59" s="14" t="s">
        <v>680</v>
      </c>
      <c r="O59" s="14" t="s">
        <v>681</v>
      </c>
    </row>
    <row r="60">
      <c r="B60" s="14">
        <v>54.0</v>
      </c>
      <c r="C60" s="15">
        <v>0.22531969907868188</v>
      </c>
      <c r="D60" s="14" t="s">
        <v>163</v>
      </c>
      <c r="E60" s="14">
        <v>250.0</v>
      </c>
      <c r="F60" s="14" t="s">
        <v>156</v>
      </c>
      <c r="H60" s="14">
        <v>1040.0</v>
      </c>
      <c r="K60" s="14" t="s">
        <v>682</v>
      </c>
      <c r="N60" s="14" t="s">
        <v>680</v>
      </c>
      <c r="O60" s="14" t="s">
        <v>683</v>
      </c>
    </row>
    <row r="61">
      <c r="B61" s="14">
        <v>55.0</v>
      </c>
      <c r="C61" s="15">
        <v>0.23135193287453149</v>
      </c>
      <c r="D61" s="14" t="s">
        <v>163</v>
      </c>
      <c r="E61" s="14">
        <v>250.0</v>
      </c>
      <c r="F61" s="14" t="s">
        <v>156</v>
      </c>
      <c r="G61" s="14" t="s">
        <v>684</v>
      </c>
      <c r="H61" s="14">
        <v>1040.0</v>
      </c>
      <c r="K61" s="14" t="s">
        <v>401</v>
      </c>
      <c r="N61" s="14" t="s">
        <v>680</v>
      </c>
      <c r="O61" s="14" t="s">
        <v>685</v>
      </c>
    </row>
    <row r="63">
      <c r="B63" s="14">
        <v>56.0</v>
      </c>
      <c r="C63" s="15">
        <v>0.2376788541660062</v>
      </c>
      <c r="D63" s="14" t="s">
        <v>154</v>
      </c>
      <c r="E63" s="72" t="s">
        <v>155</v>
      </c>
      <c r="F63" s="14" t="s">
        <v>156</v>
      </c>
      <c r="H63" s="14">
        <v>1040.0</v>
      </c>
      <c r="N63" s="14" t="s">
        <v>660</v>
      </c>
    </row>
    <row r="64">
      <c r="B64" s="14">
        <v>57.0</v>
      </c>
      <c r="C64" s="15">
        <v>0.24032407407407408</v>
      </c>
      <c r="D64" s="14" t="s">
        <v>158</v>
      </c>
      <c r="E64" s="72" t="s">
        <v>159</v>
      </c>
      <c r="F64" s="14" t="s">
        <v>156</v>
      </c>
      <c r="H64" s="14">
        <v>1040.0</v>
      </c>
      <c r="N64" s="14" t="s">
        <v>645</v>
      </c>
    </row>
    <row r="66">
      <c r="B66" s="14">
        <v>58.0</v>
      </c>
      <c r="C66" s="15">
        <v>0.24797171296086162</v>
      </c>
      <c r="D66" s="74" t="s">
        <v>213</v>
      </c>
      <c r="E66" s="14" t="s">
        <v>214</v>
      </c>
      <c r="F66" s="14" t="s">
        <v>156</v>
      </c>
      <c r="N66" s="74" t="s">
        <v>686</v>
      </c>
    </row>
    <row r="67">
      <c r="B67" s="14">
        <v>59.0</v>
      </c>
      <c r="C67" s="15">
        <v>0.25125004629808245</v>
      </c>
      <c r="D67" s="74" t="s">
        <v>213</v>
      </c>
      <c r="E67" s="14" t="s">
        <v>294</v>
      </c>
      <c r="F67" s="14" t="s">
        <v>156</v>
      </c>
      <c r="L67" s="14" t="s">
        <v>687</v>
      </c>
      <c r="N67" s="74" t="s">
        <v>688</v>
      </c>
    </row>
    <row r="68">
      <c r="B68" s="14">
        <v>60.0</v>
      </c>
      <c r="C68" s="15">
        <v>0.2535035879627685</v>
      </c>
      <c r="D68" s="74" t="s">
        <v>213</v>
      </c>
      <c r="E68" s="14" t="s">
        <v>296</v>
      </c>
      <c r="F68" s="14" t="s">
        <v>156</v>
      </c>
      <c r="L68" s="14" t="s">
        <v>687</v>
      </c>
      <c r="N68" s="74" t="s">
        <v>689</v>
      </c>
    </row>
    <row r="69">
      <c r="B69" s="14">
        <v>61.0</v>
      </c>
      <c r="C69" s="15">
        <v>0.25539451389340684</v>
      </c>
      <c r="D69" s="74" t="s">
        <v>213</v>
      </c>
      <c r="E69" s="14" t="s">
        <v>690</v>
      </c>
      <c r="F69" s="14" t="s">
        <v>156</v>
      </c>
      <c r="L69" s="14" t="s">
        <v>687</v>
      </c>
      <c r="N69" s="74" t="s">
        <v>691</v>
      </c>
    </row>
    <row r="70">
      <c r="B70" s="14">
        <v>62.0</v>
      </c>
      <c r="C70" s="15">
        <v>0.25709050925797783</v>
      </c>
      <c r="D70" s="74" t="s">
        <v>213</v>
      </c>
      <c r="E70" s="14" t="s">
        <v>692</v>
      </c>
      <c r="F70" s="14" t="s">
        <v>156</v>
      </c>
      <c r="L70" s="14" t="s">
        <v>687</v>
      </c>
      <c r="N70" s="74" t="s">
        <v>693</v>
      </c>
    </row>
    <row r="72">
      <c r="B72" s="14" t="s">
        <v>694</v>
      </c>
      <c r="C72" s="15">
        <v>0.2614080902785645</v>
      </c>
      <c r="D72" s="14" t="s">
        <v>226</v>
      </c>
      <c r="E72" s="14">
        <v>1800.0</v>
      </c>
      <c r="F72" s="14" t="s">
        <v>156</v>
      </c>
    </row>
  </sheetData>
  <mergeCells count="13">
    <mergeCell ref="B5:B6"/>
    <mergeCell ref="C5:C6"/>
    <mergeCell ref="K5:M5"/>
    <mergeCell ref="N5:N6"/>
    <mergeCell ref="O5:S6"/>
    <mergeCell ref="O7:S7"/>
    <mergeCell ref="C1:F1"/>
    <mergeCell ref="H1:N1"/>
    <mergeCell ref="O1:S1"/>
    <mergeCell ref="H2:N2"/>
    <mergeCell ref="O2:S2"/>
    <mergeCell ref="O3:S3"/>
    <mergeCell ref="O4:S4"/>
  </mergeCells>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6.0" topLeftCell="A7" activePane="bottomLeft" state="frozen"/>
      <selection activeCell="B8" sqref="B8" pane="bottomLeft"/>
    </sheetView>
  </sheetViews>
  <sheetFormatPr customHeight="1" defaultColWidth="12.63" defaultRowHeight="15.75"/>
  <cols>
    <col customWidth="1" min="3" max="3" width="15.25"/>
    <col customWidth="1" min="14" max="14" width="30.88"/>
    <col customWidth="1" min="15" max="15" width="31.38"/>
  </cols>
  <sheetData>
    <row r="1">
      <c r="A1" s="43"/>
      <c r="B1" s="44" t="s">
        <v>119</v>
      </c>
      <c r="C1" s="88">
        <v>45391.0</v>
      </c>
      <c r="D1" s="46"/>
      <c r="E1" s="46"/>
      <c r="F1" s="47"/>
      <c r="G1" s="44" t="s">
        <v>120</v>
      </c>
      <c r="H1" s="71" t="s">
        <v>695</v>
      </c>
      <c r="I1" s="49"/>
      <c r="J1" s="49"/>
      <c r="K1" s="49"/>
      <c r="L1" s="49"/>
      <c r="M1" s="49"/>
      <c r="N1" s="50"/>
      <c r="O1" s="48"/>
      <c r="P1" s="49"/>
      <c r="Q1" s="49"/>
      <c r="R1" s="49"/>
      <c r="S1" s="50"/>
    </row>
    <row r="2">
      <c r="A2" s="51"/>
      <c r="B2" s="52" t="s">
        <v>121</v>
      </c>
      <c r="C2" s="53" t="s">
        <v>618</v>
      </c>
      <c r="D2" s="54"/>
      <c r="E2" s="54"/>
      <c r="F2" s="55"/>
      <c r="G2" s="56" t="s">
        <v>122</v>
      </c>
      <c r="H2" s="57" t="s">
        <v>123</v>
      </c>
      <c r="I2" s="49"/>
      <c r="J2" s="49"/>
      <c r="K2" s="49"/>
      <c r="L2" s="49"/>
      <c r="M2" s="49"/>
      <c r="N2" s="50"/>
      <c r="O2" s="48"/>
      <c r="P2" s="49"/>
      <c r="Q2" s="49"/>
      <c r="R2" s="49"/>
      <c r="S2" s="50"/>
    </row>
    <row r="3">
      <c r="A3" s="58"/>
      <c r="B3" s="59"/>
      <c r="C3" s="59"/>
      <c r="D3" s="59"/>
      <c r="E3" s="59"/>
      <c r="F3" s="59"/>
      <c r="G3" s="59"/>
      <c r="H3" s="59"/>
      <c r="I3" s="59"/>
      <c r="J3" s="59"/>
      <c r="K3" s="59"/>
      <c r="L3" s="59"/>
      <c r="M3" s="59"/>
      <c r="N3" s="59"/>
      <c r="O3" s="48"/>
      <c r="P3" s="49"/>
      <c r="Q3" s="49"/>
      <c r="R3" s="49"/>
      <c r="S3" s="50"/>
    </row>
    <row r="4">
      <c r="A4" s="51"/>
      <c r="B4" s="43"/>
      <c r="C4" s="43"/>
      <c r="D4" s="43"/>
      <c r="E4" s="43"/>
      <c r="F4" s="43"/>
      <c r="G4" s="43"/>
      <c r="H4" s="43"/>
      <c r="I4" s="43"/>
      <c r="J4" s="43"/>
      <c r="K4" s="43"/>
      <c r="L4" s="43"/>
      <c r="M4" s="43"/>
      <c r="N4" s="43"/>
      <c r="O4" s="48"/>
      <c r="P4" s="49"/>
      <c r="Q4" s="49"/>
      <c r="R4" s="49"/>
      <c r="S4" s="50"/>
    </row>
    <row r="5">
      <c r="A5" s="60" t="s">
        <v>124</v>
      </c>
      <c r="B5" s="61" t="s">
        <v>125</v>
      </c>
      <c r="C5" s="61" t="s">
        <v>126</v>
      </c>
      <c r="D5" s="62"/>
      <c r="E5" s="63" t="s">
        <v>127</v>
      </c>
      <c r="F5" s="63" t="s">
        <v>128</v>
      </c>
      <c r="G5" s="62"/>
      <c r="H5" s="62"/>
      <c r="I5" s="63" t="s">
        <v>129</v>
      </c>
      <c r="J5" s="63" t="s">
        <v>130</v>
      </c>
      <c r="K5" s="64" t="s">
        <v>131</v>
      </c>
      <c r="L5" s="49"/>
      <c r="M5" s="50"/>
      <c r="N5" s="65" t="s">
        <v>132</v>
      </c>
      <c r="O5" s="66" t="s">
        <v>133</v>
      </c>
      <c r="S5" s="67"/>
    </row>
    <row r="6">
      <c r="A6" s="60" t="s">
        <v>134</v>
      </c>
      <c r="B6" s="50"/>
      <c r="C6" s="50"/>
      <c r="D6" s="63" t="s">
        <v>135</v>
      </c>
      <c r="E6" s="63" t="s">
        <v>136</v>
      </c>
      <c r="F6" s="63" t="s">
        <v>137</v>
      </c>
      <c r="G6" s="63" t="s">
        <v>138</v>
      </c>
      <c r="H6" s="63" t="s">
        <v>139</v>
      </c>
      <c r="I6" s="63" t="s">
        <v>140</v>
      </c>
      <c r="J6" s="63" t="s">
        <v>141</v>
      </c>
      <c r="K6" s="63" t="s">
        <v>142</v>
      </c>
      <c r="L6" s="63" t="s">
        <v>143</v>
      </c>
      <c r="M6" s="63" t="s">
        <v>144</v>
      </c>
      <c r="N6" s="50"/>
      <c r="O6" s="49"/>
      <c r="P6" s="49"/>
      <c r="Q6" s="49"/>
      <c r="R6" s="49"/>
      <c r="S6" s="50"/>
    </row>
    <row r="7">
      <c r="A7" s="68"/>
      <c r="B7" s="55"/>
      <c r="C7" s="69" t="s">
        <v>145</v>
      </c>
      <c r="D7" s="2"/>
      <c r="E7" s="2"/>
      <c r="F7" s="2"/>
      <c r="G7" s="2"/>
      <c r="H7" s="2"/>
      <c r="I7" s="2"/>
      <c r="J7" s="2"/>
      <c r="K7" s="2"/>
      <c r="L7" s="2"/>
      <c r="M7" s="2"/>
      <c r="N7" s="70" t="s">
        <v>696</v>
      </c>
      <c r="O7" s="91" t="s">
        <v>697</v>
      </c>
    </row>
    <row r="8">
      <c r="A8" s="14" t="s">
        <v>45</v>
      </c>
      <c r="N8" s="14" t="s">
        <v>620</v>
      </c>
    </row>
    <row r="9">
      <c r="B9" s="14">
        <v>1.0</v>
      </c>
      <c r="C9" s="15">
        <v>0.7251505439780885</v>
      </c>
      <c r="D9" s="14" t="s">
        <v>621</v>
      </c>
      <c r="E9" s="72" t="s">
        <v>159</v>
      </c>
      <c r="F9" s="14" t="s">
        <v>156</v>
      </c>
      <c r="N9" s="14" t="s">
        <v>698</v>
      </c>
    </row>
    <row r="10">
      <c r="B10" s="14">
        <v>2.0</v>
      </c>
      <c r="C10" s="15">
        <v>0.7282689467538148</v>
      </c>
      <c r="D10" s="14" t="s">
        <v>154</v>
      </c>
      <c r="E10" s="72" t="s">
        <v>155</v>
      </c>
      <c r="F10" s="14" t="s">
        <v>156</v>
      </c>
      <c r="N10" s="14" t="s">
        <v>699</v>
      </c>
    </row>
    <row r="11">
      <c r="C11" s="14" t="s">
        <v>700</v>
      </c>
    </row>
    <row r="12">
      <c r="B12" s="14">
        <v>3.0</v>
      </c>
      <c r="C12" s="15">
        <v>0.7462552083306946</v>
      </c>
      <c r="D12" s="74" t="s">
        <v>213</v>
      </c>
      <c r="E12" s="74" t="s">
        <v>701</v>
      </c>
      <c r="F12" s="14" t="s">
        <v>156</v>
      </c>
      <c r="N12" s="74" t="s">
        <v>702</v>
      </c>
    </row>
    <row r="13">
      <c r="B13" s="14">
        <v>4.0</v>
      </c>
      <c r="C13" s="15">
        <v>0.7477365856466349</v>
      </c>
      <c r="D13" s="74" t="s">
        <v>213</v>
      </c>
      <c r="E13" s="74" t="s">
        <v>703</v>
      </c>
      <c r="F13" s="14" t="s">
        <v>156</v>
      </c>
      <c r="L13" s="14" t="s">
        <v>215</v>
      </c>
      <c r="N13" s="74" t="s">
        <v>704</v>
      </c>
    </row>
    <row r="14">
      <c r="B14" s="14">
        <v>5.0</v>
      </c>
      <c r="C14" s="15">
        <v>0.7495014004671248</v>
      </c>
      <c r="D14" s="74" t="s">
        <v>213</v>
      </c>
      <c r="E14" s="74" t="s">
        <v>705</v>
      </c>
      <c r="F14" s="14" t="s">
        <v>156</v>
      </c>
      <c r="L14" s="14" t="s">
        <v>215</v>
      </c>
      <c r="N14" s="74" t="s">
        <v>706</v>
      </c>
    </row>
    <row r="15">
      <c r="B15" s="14">
        <v>6.0</v>
      </c>
      <c r="C15" s="15">
        <v>0.7513979513896629</v>
      </c>
      <c r="D15" s="74" t="s">
        <v>213</v>
      </c>
      <c r="E15" s="74" t="s">
        <v>707</v>
      </c>
      <c r="F15" s="14" t="s">
        <v>156</v>
      </c>
      <c r="G15" s="14"/>
      <c r="L15" s="14" t="s">
        <v>215</v>
      </c>
      <c r="N15" s="74" t="s">
        <v>708</v>
      </c>
    </row>
    <row r="16">
      <c r="B16" s="14">
        <v>7.0</v>
      </c>
      <c r="C16" s="15">
        <v>0.7535055208281847</v>
      </c>
      <c r="D16" s="74" t="s">
        <v>213</v>
      </c>
      <c r="E16" s="74" t="s">
        <v>709</v>
      </c>
      <c r="F16" s="14" t="s">
        <v>156</v>
      </c>
      <c r="G16" s="14"/>
      <c r="L16" s="14" t="s">
        <v>215</v>
      </c>
      <c r="N16" s="74" t="s">
        <v>710</v>
      </c>
    </row>
    <row r="17">
      <c r="B17" s="14">
        <v>8.0</v>
      </c>
      <c r="C17" s="15">
        <v>0.7561148379609222</v>
      </c>
      <c r="D17" s="74" t="s">
        <v>213</v>
      </c>
      <c r="E17" s="74" t="s">
        <v>711</v>
      </c>
      <c r="F17" s="14" t="s">
        <v>156</v>
      </c>
      <c r="L17" s="14" t="s">
        <v>215</v>
      </c>
      <c r="N17" s="74" t="s">
        <v>712</v>
      </c>
    </row>
    <row r="19">
      <c r="B19" s="14">
        <v>9.0</v>
      </c>
      <c r="C19" s="15">
        <v>0.7783975231432123</v>
      </c>
      <c r="D19" s="11" t="s">
        <v>161</v>
      </c>
      <c r="E19" s="14">
        <v>300.0</v>
      </c>
      <c r="F19" s="14" t="s">
        <v>156</v>
      </c>
      <c r="H19" s="14">
        <v>1060.0</v>
      </c>
      <c r="I19" s="18" t="s">
        <v>165</v>
      </c>
      <c r="L19" s="14" t="s">
        <v>478</v>
      </c>
    </row>
    <row r="20">
      <c r="B20" s="14">
        <v>10.0</v>
      </c>
      <c r="C20" s="15">
        <v>0.7869341898185667</v>
      </c>
      <c r="D20" s="11" t="s">
        <v>163</v>
      </c>
      <c r="E20" s="18">
        <v>1800.0</v>
      </c>
      <c r="F20" s="11" t="s">
        <v>156</v>
      </c>
      <c r="G20" s="11" t="s">
        <v>713</v>
      </c>
      <c r="H20" s="11">
        <v>1060.0</v>
      </c>
      <c r="I20" s="18" t="s">
        <v>165</v>
      </c>
      <c r="J20" s="14" t="s">
        <v>551</v>
      </c>
      <c r="N20" s="11" t="s">
        <v>250</v>
      </c>
    </row>
    <row r="21">
      <c r="B21" s="14">
        <v>11.0</v>
      </c>
      <c r="C21" s="15">
        <v>0.8079948032391258</v>
      </c>
      <c r="D21" s="14" t="s">
        <v>163</v>
      </c>
      <c r="E21" s="72">
        <v>1800.0</v>
      </c>
      <c r="F21" s="14" t="s">
        <v>156</v>
      </c>
      <c r="G21" s="14" t="s">
        <v>714</v>
      </c>
      <c r="H21" s="14">
        <v>1060.0</v>
      </c>
      <c r="I21" s="72" t="s">
        <v>165</v>
      </c>
      <c r="J21" s="14" t="s">
        <v>551</v>
      </c>
      <c r="N21" s="14" t="s">
        <v>169</v>
      </c>
    </row>
    <row r="22">
      <c r="B22" s="14">
        <v>12.0</v>
      </c>
      <c r="C22" s="15">
        <v>0.8319516203700914</v>
      </c>
      <c r="D22" s="14" t="s">
        <v>163</v>
      </c>
      <c r="E22" s="72">
        <v>1800.0</v>
      </c>
      <c r="F22" s="14" t="s">
        <v>156</v>
      </c>
      <c r="G22" s="14" t="s">
        <v>715</v>
      </c>
      <c r="H22" s="11">
        <v>1060.0</v>
      </c>
      <c r="I22" s="72" t="s">
        <v>165</v>
      </c>
      <c r="J22" s="14" t="s">
        <v>551</v>
      </c>
      <c r="N22" s="14" t="s">
        <v>171</v>
      </c>
    </row>
    <row r="23">
      <c r="B23" s="14">
        <v>13.0</v>
      </c>
      <c r="C23" s="15">
        <v>0.8542476851851852</v>
      </c>
      <c r="D23" s="14" t="s">
        <v>163</v>
      </c>
      <c r="E23" s="72">
        <v>1800.0</v>
      </c>
      <c r="F23" s="14" t="s">
        <v>156</v>
      </c>
      <c r="G23" s="14" t="s">
        <v>716</v>
      </c>
      <c r="H23" s="14">
        <v>1060.0</v>
      </c>
      <c r="I23" s="72" t="s">
        <v>165</v>
      </c>
      <c r="J23" s="14" t="s">
        <v>551</v>
      </c>
      <c r="N23" s="14" t="s">
        <v>173</v>
      </c>
    </row>
    <row r="24">
      <c r="B24" s="14">
        <v>14.0</v>
      </c>
      <c r="C24" s="15">
        <v>0.8767298495367868</v>
      </c>
      <c r="D24" s="14" t="s">
        <v>154</v>
      </c>
      <c r="E24" s="72" t="s">
        <v>155</v>
      </c>
      <c r="F24" s="14" t="s">
        <v>156</v>
      </c>
      <c r="I24" s="73"/>
      <c r="N24" s="14" t="s">
        <v>660</v>
      </c>
    </row>
    <row r="25">
      <c r="B25" s="14">
        <v>15.0</v>
      </c>
      <c r="C25" s="15">
        <v>0.878916041663615</v>
      </c>
      <c r="D25" s="14" t="s">
        <v>158</v>
      </c>
      <c r="E25" s="72" t="s">
        <v>159</v>
      </c>
      <c r="F25" s="14" t="s">
        <v>156</v>
      </c>
      <c r="I25" s="73"/>
      <c r="N25" s="14" t="s">
        <v>645</v>
      </c>
    </row>
    <row r="26">
      <c r="B26" s="14">
        <v>16.0</v>
      </c>
      <c r="C26" s="15">
        <v>0.8811043518508086</v>
      </c>
      <c r="D26" s="14" t="s">
        <v>163</v>
      </c>
      <c r="E26" s="72">
        <v>1800.0</v>
      </c>
      <c r="F26" s="14" t="s">
        <v>156</v>
      </c>
      <c r="G26" s="14" t="s">
        <v>717</v>
      </c>
      <c r="H26" s="14">
        <v>1060.0</v>
      </c>
      <c r="I26" s="72" t="s">
        <v>165</v>
      </c>
      <c r="J26" s="14" t="s">
        <v>543</v>
      </c>
      <c r="N26" s="14" t="s">
        <v>175</v>
      </c>
    </row>
    <row r="27">
      <c r="B27" s="14">
        <v>17.0</v>
      </c>
      <c r="C27" s="15">
        <v>0.9035338425892405</v>
      </c>
      <c r="D27" s="14" t="s">
        <v>163</v>
      </c>
      <c r="E27" s="72">
        <v>1800.0</v>
      </c>
      <c r="F27" s="14" t="s">
        <v>156</v>
      </c>
      <c r="G27" s="14" t="s">
        <v>718</v>
      </c>
      <c r="H27" s="11">
        <v>1060.0</v>
      </c>
      <c r="I27" s="72" t="s">
        <v>165</v>
      </c>
      <c r="J27" s="14" t="s">
        <v>320</v>
      </c>
      <c r="N27" s="14" t="s">
        <v>177</v>
      </c>
    </row>
    <row r="28">
      <c r="B28" s="14">
        <v>18.0</v>
      </c>
      <c r="C28" s="15">
        <v>0.925925185183587</v>
      </c>
      <c r="D28" s="14" t="s">
        <v>163</v>
      </c>
      <c r="E28" s="72">
        <v>1800.0</v>
      </c>
      <c r="F28" s="14" t="s">
        <v>156</v>
      </c>
      <c r="G28" s="14" t="s">
        <v>719</v>
      </c>
      <c r="H28" s="14">
        <v>1060.0</v>
      </c>
      <c r="I28" s="72" t="s">
        <v>165</v>
      </c>
      <c r="J28" s="14" t="s">
        <v>551</v>
      </c>
      <c r="N28" s="14" t="s">
        <v>179</v>
      </c>
    </row>
    <row r="30">
      <c r="B30" s="14">
        <v>19.0</v>
      </c>
      <c r="C30" s="15">
        <v>0.9519790046324488</v>
      </c>
      <c r="D30" s="14" t="s">
        <v>163</v>
      </c>
      <c r="E30" s="14">
        <v>30.0</v>
      </c>
      <c r="F30" s="14" t="s">
        <v>156</v>
      </c>
      <c r="H30" s="14">
        <v>1060.0</v>
      </c>
      <c r="N30" s="14" t="s">
        <v>720</v>
      </c>
      <c r="O30" s="14" t="s">
        <v>721</v>
      </c>
    </row>
    <row r="31">
      <c r="B31" s="14">
        <v>20.0</v>
      </c>
      <c r="C31" s="15">
        <v>0.9553208796278341</v>
      </c>
      <c r="D31" s="14" t="s">
        <v>163</v>
      </c>
      <c r="E31" s="14">
        <v>300.0</v>
      </c>
      <c r="F31" s="14" t="s">
        <v>156</v>
      </c>
      <c r="H31" s="14">
        <v>1060.0</v>
      </c>
      <c r="K31" s="14" t="s">
        <v>722</v>
      </c>
      <c r="L31" s="14" t="s">
        <v>342</v>
      </c>
      <c r="N31" s="14" t="s">
        <v>720</v>
      </c>
    </row>
    <row r="32">
      <c r="B32" s="14">
        <v>21.0</v>
      </c>
      <c r="C32" s="15">
        <v>0.9618254166707629</v>
      </c>
      <c r="D32" s="14" t="s">
        <v>163</v>
      </c>
      <c r="E32" s="14">
        <v>300.0</v>
      </c>
      <c r="F32" s="14" t="s">
        <v>156</v>
      </c>
      <c r="H32" s="14">
        <v>1060.0</v>
      </c>
      <c r="L32" s="14" t="s">
        <v>342</v>
      </c>
      <c r="N32" s="14" t="s">
        <v>720</v>
      </c>
    </row>
    <row r="33">
      <c r="B33" s="14">
        <v>22.0</v>
      </c>
      <c r="C33" s="15">
        <v>0.966854837963183</v>
      </c>
      <c r="D33" s="14" t="s">
        <v>163</v>
      </c>
      <c r="E33" s="14">
        <v>300.0</v>
      </c>
      <c r="F33" s="14" t="s">
        <v>156</v>
      </c>
      <c r="H33" s="14">
        <v>1060.0</v>
      </c>
      <c r="K33" s="14" t="s">
        <v>401</v>
      </c>
      <c r="N33" s="14" t="s">
        <v>720</v>
      </c>
    </row>
    <row r="34">
      <c r="B34" s="14">
        <v>23.0</v>
      </c>
      <c r="C34" s="15">
        <v>0.9718728587977239</v>
      </c>
      <c r="D34" s="14" t="s">
        <v>163</v>
      </c>
      <c r="E34" s="14">
        <v>30.0</v>
      </c>
      <c r="F34" s="14" t="s">
        <v>156</v>
      </c>
      <c r="H34" s="14">
        <v>1060.0</v>
      </c>
      <c r="N34" s="14" t="s">
        <v>723</v>
      </c>
      <c r="O34" s="14" t="s">
        <v>721</v>
      </c>
    </row>
    <row r="35">
      <c r="B35" s="14">
        <v>24.0</v>
      </c>
      <c r="C35" s="15">
        <v>0.9750485300901346</v>
      </c>
      <c r="D35" s="14" t="s">
        <v>163</v>
      </c>
      <c r="E35" s="14">
        <v>300.0</v>
      </c>
      <c r="F35" s="14" t="s">
        <v>156</v>
      </c>
      <c r="H35" s="14">
        <v>1060.0</v>
      </c>
      <c r="L35" s="14" t="s">
        <v>183</v>
      </c>
      <c r="N35" s="14" t="s">
        <v>723</v>
      </c>
    </row>
    <row r="36">
      <c r="B36" s="14">
        <v>25.0</v>
      </c>
      <c r="C36" s="15">
        <v>0.9800354282415356</v>
      </c>
      <c r="D36" s="14" t="s">
        <v>163</v>
      </c>
      <c r="E36" s="14">
        <v>300.0</v>
      </c>
      <c r="F36" s="14" t="s">
        <v>156</v>
      </c>
      <c r="H36" s="14">
        <v>1060.0</v>
      </c>
      <c r="K36" s="14" t="s">
        <v>343</v>
      </c>
      <c r="N36" s="14" t="s">
        <v>723</v>
      </c>
    </row>
    <row r="38">
      <c r="A38" s="14" t="s">
        <v>47</v>
      </c>
      <c r="N38" s="14" t="s">
        <v>441</v>
      </c>
    </row>
    <row r="39">
      <c r="B39" s="14">
        <v>26.0</v>
      </c>
      <c r="D39" s="14" t="s">
        <v>621</v>
      </c>
      <c r="E39" s="72" t="s">
        <v>159</v>
      </c>
      <c r="F39" s="14" t="s">
        <v>156</v>
      </c>
      <c r="N39" s="14" t="s">
        <v>724</v>
      </c>
    </row>
    <row r="40">
      <c r="B40" s="14">
        <v>27.0</v>
      </c>
      <c r="C40" s="15">
        <v>0.021052835647424217</v>
      </c>
      <c r="D40" s="14" t="s">
        <v>154</v>
      </c>
      <c r="E40" s="72" t="s">
        <v>155</v>
      </c>
      <c r="F40" s="14" t="s">
        <v>156</v>
      </c>
      <c r="N40" s="14" t="s">
        <v>725</v>
      </c>
    </row>
    <row r="41">
      <c r="B41" s="14">
        <v>28.0</v>
      </c>
      <c r="C41" s="15">
        <v>0.026593009257339872</v>
      </c>
      <c r="D41" s="11" t="s">
        <v>161</v>
      </c>
      <c r="E41" s="14">
        <v>300.0</v>
      </c>
      <c r="F41" s="14" t="s">
        <v>156</v>
      </c>
      <c r="H41" s="14">
        <v>1040.0</v>
      </c>
    </row>
    <row r="42">
      <c r="B42" s="14">
        <v>29.0</v>
      </c>
      <c r="C42" s="15">
        <v>0.03485791666753357</v>
      </c>
      <c r="D42" s="11" t="s">
        <v>161</v>
      </c>
      <c r="E42" s="14">
        <v>300.0</v>
      </c>
      <c r="F42" s="14" t="s">
        <v>156</v>
      </c>
      <c r="H42" s="14">
        <v>1050.0</v>
      </c>
      <c r="I42" s="72"/>
      <c r="N42" s="14"/>
    </row>
    <row r="43">
      <c r="B43" s="14">
        <v>30.0</v>
      </c>
      <c r="C43" s="15">
        <v>0.04499810184643138</v>
      </c>
      <c r="D43" s="14" t="s">
        <v>163</v>
      </c>
      <c r="E43" s="72">
        <v>1800.0</v>
      </c>
      <c r="F43" s="14" t="s">
        <v>156</v>
      </c>
      <c r="G43" s="14" t="s">
        <v>726</v>
      </c>
      <c r="H43" s="14">
        <v>1050.0</v>
      </c>
      <c r="I43" s="72" t="s">
        <v>165</v>
      </c>
      <c r="J43" s="14" t="s">
        <v>551</v>
      </c>
      <c r="N43" s="14" t="s">
        <v>250</v>
      </c>
    </row>
    <row r="44">
      <c r="B44" s="14">
        <v>31.0</v>
      </c>
      <c r="C44" s="15">
        <v>0.06695601851851851</v>
      </c>
      <c r="D44" s="14" t="s">
        <v>163</v>
      </c>
      <c r="E44" s="72">
        <v>1800.0</v>
      </c>
      <c r="F44" s="14" t="s">
        <v>156</v>
      </c>
      <c r="G44" s="14" t="s">
        <v>727</v>
      </c>
      <c r="H44" s="14">
        <v>1050.0</v>
      </c>
      <c r="I44" s="72" t="s">
        <v>165</v>
      </c>
      <c r="J44" s="14" t="s">
        <v>551</v>
      </c>
      <c r="N44" s="14" t="s">
        <v>169</v>
      </c>
    </row>
    <row r="45">
      <c r="B45" s="14">
        <v>32.0</v>
      </c>
      <c r="C45" s="15">
        <v>0.09005787037037037</v>
      </c>
      <c r="D45" s="14" t="s">
        <v>163</v>
      </c>
      <c r="E45" s="72">
        <v>1800.0</v>
      </c>
      <c r="F45" s="14" t="s">
        <v>156</v>
      </c>
      <c r="G45" s="14" t="s">
        <v>728</v>
      </c>
      <c r="H45" s="14">
        <v>1050.0</v>
      </c>
      <c r="I45" s="72" t="s">
        <v>165</v>
      </c>
      <c r="J45" s="14" t="s">
        <v>551</v>
      </c>
      <c r="N45" s="14" t="s">
        <v>171</v>
      </c>
    </row>
    <row r="46">
      <c r="B46" s="14">
        <v>33.0</v>
      </c>
      <c r="C46" s="15">
        <v>0.11305202546645887</v>
      </c>
      <c r="D46" s="14" t="s">
        <v>163</v>
      </c>
      <c r="E46" s="72">
        <v>1800.0</v>
      </c>
      <c r="F46" s="14" t="s">
        <v>156</v>
      </c>
      <c r="G46" s="14" t="s">
        <v>729</v>
      </c>
      <c r="H46" s="14">
        <v>1050.0</v>
      </c>
      <c r="I46" s="72" t="s">
        <v>165</v>
      </c>
      <c r="J46" s="14" t="s">
        <v>252</v>
      </c>
      <c r="N46" s="14" t="s">
        <v>173</v>
      </c>
    </row>
    <row r="47">
      <c r="B47" s="14">
        <v>34.0</v>
      </c>
      <c r="C47" s="15">
        <v>0.13421076389204245</v>
      </c>
      <c r="D47" s="14" t="s">
        <v>163</v>
      </c>
      <c r="E47" s="72">
        <v>1800.0</v>
      </c>
      <c r="F47" s="14" t="s">
        <v>156</v>
      </c>
      <c r="G47" s="14" t="s">
        <v>730</v>
      </c>
      <c r="H47" s="14">
        <v>1050.0</v>
      </c>
      <c r="I47" s="72" t="s">
        <v>165</v>
      </c>
      <c r="J47" s="91" t="s">
        <v>731</v>
      </c>
      <c r="N47" s="14" t="s">
        <v>175</v>
      </c>
      <c r="O47" s="14" t="s">
        <v>732</v>
      </c>
    </row>
    <row r="48">
      <c r="B48" s="14">
        <v>35.0</v>
      </c>
      <c r="C48" s="15">
        <v>0.15705369212810183</v>
      </c>
      <c r="D48" s="14" t="s">
        <v>163</v>
      </c>
      <c r="E48" s="72">
        <v>1800.0</v>
      </c>
      <c r="F48" s="14" t="s">
        <v>156</v>
      </c>
      <c r="G48" s="14" t="s">
        <v>733</v>
      </c>
      <c r="H48" s="14">
        <v>1050.0</v>
      </c>
      <c r="I48" s="72" t="s">
        <v>165</v>
      </c>
      <c r="J48" s="14" t="s">
        <v>734</v>
      </c>
      <c r="N48" s="14" t="s">
        <v>177</v>
      </c>
    </row>
    <row r="49">
      <c r="B49" s="14">
        <v>36.0</v>
      </c>
      <c r="C49" s="15">
        <v>0.1808729282420245</v>
      </c>
      <c r="D49" s="14" t="s">
        <v>163</v>
      </c>
      <c r="E49" s="72">
        <v>1800.0</v>
      </c>
      <c r="F49" s="14" t="s">
        <v>156</v>
      </c>
      <c r="G49" s="14" t="s">
        <v>735</v>
      </c>
      <c r="H49" s="14">
        <v>1050.0</v>
      </c>
      <c r="I49" s="72" t="s">
        <v>165</v>
      </c>
      <c r="J49" s="14" t="s">
        <v>734</v>
      </c>
      <c r="N49" s="14" t="s">
        <v>179</v>
      </c>
    </row>
    <row r="50">
      <c r="E50" s="73"/>
      <c r="I50" s="73"/>
    </row>
    <row r="51">
      <c r="B51" s="14">
        <v>37.0</v>
      </c>
      <c r="C51" s="15">
        <v>0.20237140046083368</v>
      </c>
      <c r="D51" s="14" t="s">
        <v>621</v>
      </c>
      <c r="E51" s="72" t="s">
        <v>159</v>
      </c>
      <c r="F51" s="14" t="s">
        <v>156</v>
      </c>
      <c r="I51" s="73"/>
      <c r="N51" s="14" t="s">
        <v>724</v>
      </c>
    </row>
    <row r="52">
      <c r="B52" s="14">
        <v>38.0</v>
      </c>
      <c r="C52" s="15">
        <v>0.20427982638648245</v>
      </c>
      <c r="D52" s="14" t="s">
        <v>154</v>
      </c>
      <c r="E52" s="72" t="s">
        <v>155</v>
      </c>
      <c r="F52" s="14" t="s">
        <v>156</v>
      </c>
      <c r="N52" s="14" t="s">
        <v>725</v>
      </c>
    </row>
    <row r="54">
      <c r="B54" s="14">
        <v>39.0</v>
      </c>
      <c r="C54" s="15">
        <v>0.2109209375048522</v>
      </c>
      <c r="D54" s="14" t="s">
        <v>163</v>
      </c>
      <c r="E54" s="14">
        <v>30.0</v>
      </c>
      <c r="F54" s="14" t="s">
        <v>156</v>
      </c>
      <c r="H54" s="14">
        <v>1050.0</v>
      </c>
      <c r="N54" s="14" t="s">
        <v>736</v>
      </c>
      <c r="O54" s="14" t="s">
        <v>737</v>
      </c>
    </row>
    <row r="55">
      <c r="B55" s="14">
        <v>40.0</v>
      </c>
      <c r="C55" s="15">
        <v>0.21280350694723893</v>
      </c>
      <c r="D55" s="14" t="s">
        <v>163</v>
      </c>
      <c r="E55" s="14">
        <v>30.0</v>
      </c>
      <c r="F55" s="14" t="s">
        <v>156</v>
      </c>
      <c r="H55" s="14">
        <v>1050.0</v>
      </c>
      <c r="K55" s="14" t="s">
        <v>599</v>
      </c>
      <c r="L55" s="14" t="s">
        <v>211</v>
      </c>
      <c r="N55" s="14" t="s">
        <v>736</v>
      </c>
      <c r="O55" s="14" t="s">
        <v>738</v>
      </c>
    </row>
    <row r="56">
      <c r="B56" s="14">
        <v>41.0</v>
      </c>
      <c r="C56" s="15">
        <v>0.21481508101715008</v>
      </c>
      <c r="D56" s="14" t="s">
        <v>163</v>
      </c>
      <c r="E56" s="14">
        <v>30.0</v>
      </c>
      <c r="F56" s="14" t="s">
        <v>156</v>
      </c>
      <c r="H56" s="14">
        <v>1050.0</v>
      </c>
      <c r="K56" s="14" t="s">
        <v>599</v>
      </c>
      <c r="L56" s="14" t="s">
        <v>211</v>
      </c>
      <c r="M56" s="14" t="s">
        <v>739</v>
      </c>
      <c r="N56" s="14" t="s">
        <v>736</v>
      </c>
      <c r="O56" s="14" t="s">
        <v>738</v>
      </c>
    </row>
    <row r="57">
      <c r="B57" s="14">
        <v>42.0</v>
      </c>
      <c r="C57" s="15">
        <v>0.21655887731321855</v>
      </c>
      <c r="D57" s="14" t="s">
        <v>163</v>
      </c>
      <c r="E57" s="14">
        <v>30.0</v>
      </c>
      <c r="F57" s="14" t="s">
        <v>156</v>
      </c>
      <c r="H57" s="14">
        <v>1050.0</v>
      </c>
      <c r="K57" s="14" t="s">
        <v>480</v>
      </c>
      <c r="L57" s="14" t="s">
        <v>740</v>
      </c>
      <c r="M57" s="14" t="s">
        <v>739</v>
      </c>
      <c r="N57" s="14" t="s">
        <v>736</v>
      </c>
      <c r="O57" s="14" t="s">
        <v>738</v>
      </c>
    </row>
    <row r="58">
      <c r="B58" s="14">
        <v>43.0</v>
      </c>
      <c r="C58" s="15">
        <v>0.21980858796450775</v>
      </c>
      <c r="D58" s="14" t="s">
        <v>163</v>
      </c>
      <c r="E58" s="14">
        <v>30.0</v>
      </c>
      <c r="F58" s="14" t="s">
        <v>156</v>
      </c>
      <c r="H58" s="14">
        <v>1050.0</v>
      </c>
      <c r="K58" s="14" t="s">
        <v>741</v>
      </c>
      <c r="M58" s="14" t="s">
        <v>742</v>
      </c>
      <c r="N58" s="14" t="s">
        <v>736</v>
      </c>
      <c r="O58" s="14" t="s">
        <v>738</v>
      </c>
    </row>
    <row r="59">
      <c r="B59" s="14">
        <v>44.0</v>
      </c>
      <c r="C59" s="15">
        <v>0.2228051388883614</v>
      </c>
      <c r="D59" s="14" t="s">
        <v>163</v>
      </c>
      <c r="E59" s="14">
        <v>30.0</v>
      </c>
      <c r="F59" s="14" t="s">
        <v>156</v>
      </c>
      <c r="H59" s="14">
        <v>1050.0</v>
      </c>
      <c r="N59" s="14" t="s">
        <v>743</v>
      </c>
      <c r="O59" s="14" t="s">
        <v>744</v>
      </c>
    </row>
    <row r="60">
      <c r="B60" s="14">
        <v>45.0</v>
      </c>
      <c r="C60" s="15">
        <v>0.22649762731452938</v>
      </c>
      <c r="D60" s="14" t="s">
        <v>163</v>
      </c>
      <c r="E60" s="14">
        <v>250.0</v>
      </c>
      <c r="F60" s="14" t="s">
        <v>156</v>
      </c>
      <c r="H60" s="14">
        <v>1050.0</v>
      </c>
      <c r="K60" s="14" t="s">
        <v>745</v>
      </c>
      <c r="N60" s="14" t="s">
        <v>743</v>
      </c>
    </row>
    <row r="61">
      <c r="B61" s="14">
        <v>46.0</v>
      </c>
      <c r="C61" s="15">
        <v>0.23055555555555557</v>
      </c>
      <c r="D61" s="14" t="s">
        <v>163</v>
      </c>
      <c r="E61" s="14">
        <v>250.0</v>
      </c>
      <c r="F61" s="14" t="s">
        <v>156</v>
      </c>
      <c r="H61" s="14">
        <v>1050.0</v>
      </c>
      <c r="L61" s="14" t="s">
        <v>337</v>
      </c>
      <c r="N61" s="14" t="s">
        <v>743</v>
      </c>
      <c r="O61" s="14" t="s">
        <v>685</v>
      </c>
    </row>
    <row r="63">
      <c r="B63" s="14">
        <v>47.0</v>
      </c>
      <c r="C63" s="15">
        <v>0.24737209490558598</v>
      </c>
      <c r="D63" s="74" t="s">
        <v>213</v>
      </c>
      <c r="E63" s="14" t="s">
        <v>214</v>
      </c>
      <c r="F63" s="14" t="s">
        <v>156</v>
      </c>
      <c r="N63" s="74" t="s">
        <v>746</v>
      </c>
    </row>
    <row r="64">
      <c r="B64" s="14">
        <v>48.0</v>
      </c>
      <c r="C64" s="15">
        <v>0.25058609953703126</v>
      </c>
      <c r="D64" s="74" t="s">
        <v>213</v>
      </c>
      <c r="E64" s="14" t="s">
        <v>432</v>
      </c>
      <c r="F64" s="14" t="s">
        <v>156</v>
      </c>
      <c r="L64" s="14" t="s">
        <v>687</v>
      </c>
      <c r="N64" s="74" t="s">
        <v>747</v>
      </c>
    </row>
    <row r="65">
      <c r="B65" s="14">
        <v>49.0</v>
      </c>
      <c r="C65" s="15">
        <v>0.25278744212846505</v>
      </c>
      <c r="D65" s="74" t="s">
        <v>213</v>
      </c>
      <c r="E65" s="14" t="s">
        <v>434</v>
      </c>
      <c r="F65" s="14" t="s">
        <v>156</v>
      </c>
      <c r="L65" s="14" t="s">
        <v>687</v>
      </c>
      <c r="N65" s="74" t="s">
        <v>748</v>
      </c>
    </row>
    <row r="66">
      <c r="B66" s="14">
        <v>50.0</v>
      </c>
      <c r="C66" s="15">
        <v>0.254635173609131</v>
      </c>
      <c r="D66" s="74" t="s">
        <v>213</v>
      </c>
      <c r="E66" s="14" t="s">
        <v>749</v>
      </c>
      <c r="F66" s="14" t="s">
        <v>156</v>
      </c>
      <c r="L66" s="14" t="s">
        <v>687</v>
      </c>
      <c r="N66" s="74" t="s">
        <v>750</v>
      </c>
    </row>
    <row r="67">
      <c r="B67" s="14">
        <v>51.0</v>
      </c>
      <c r="C67" s="15">
        <v>0.25632946759287734</v>
      </c>
      <c r="D67" s="74" t="s">
        <v>213</v>
      </c>
      <c r="E67" s="14" t="s">
        <v>751</v>
      </c>
      <c r="F67" s="14" t="s">
        <v>156</v>
      </c>
      <c r="L67" s="14" t="s">
        <v>687</v>
      </c>
      <c r="N67" s="74" t="s">
        <v>752</v>
      </c>
    </row>
    <row r="69">
      <c r="B69" s="14" t="s">
        <v>753</v>
      </c>
      <c r="C69" s="15">
        <v>0.2602575231430819</v>
      </c>
      <c r="D69" s="14" t="s">
        <v>226</v>
      </c>
      <c r="E69" s="14">
        <v>1800.0</v>
      </c>
      <c r="F69" s="14" t="s">
        <v>156</v>
      </c>
    </row>
  </sheetData>
  <mergeCells count="13">
    <mergeCell ref="B5:B6"/>
    <mergeCell ref="C5:C6"/>
    <mergeCell ref="K5:M5"/>
    <mergeCell ref="N5:N6"/>
    <mergeCell ref="O5:S6"/>
    <mergeCell ref="O7:S7"/>
    <mergeCell ref="C1:F1"/>
    <mergeCell ref="H1:N1"/>
    <mergeCell ref="O1:S1"/>
    <mergeCell ref="H2:N2"/>
    <mergeCell ref="O2:S2"/>
    <mergeCell ref="O3:S3"/>
    <mergeCell ref="O4:S4"/>
  </mergeCells>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6.0" topLeftCell="A7" activePane="bottomLeft" state="frozen"/>
      <selection activeCell="B8" sqref="B8" pane="bottomLeft"/>
    </sheetView>
  </sheetViews>
  <sheetFormatPr customHeight="1" defaultColWidth="12.63" defaultRowHeight="15.75"/>
  <cols>
    <col customWidth="1" min="14" max="14" width="30.88"/>
  </cols>
  <sheetData>
    <row r="1">
      <c r="A1" s="43"/>
      <c r="B1" s="44" t="s">
        <v>119</v>
      </c>
      <c r="C1" s="88">
        <v>45421.0</v>
      </c>
      <c r="D1" s="46"/>
      <c r="E1" s="46"/>
      <c r="F1" s="47"/>
      <c r="G1" s="44" t="s">
        <v>120</v>
      </c>
      <c r="H1" s="48"/>
      <c r="I1" s="49"/>
      <c r="J1" s="49"/>
      <c r="K1" s="49"/>
      <c r="L1" s="49"/>
      <c r="M1" s="49"/>
      <c r="N1" s="50"/>
      <c r="O1" s="48"/>
      <c r="P1" s="49"/>
      <c r="Q1" s="49"/>
      <c r="R1" s="49"/>
      <c r="S1" s="50"/>
    </row>
    <row r="2">
      <c r="A2" s="51"/>
      <c r="B2" s="52" t="s">
        <v>121</v>
      </c>
      <c r="C2" s="53" t="s">
        <v>618</v>
      </c>
      <c r="D2" s="54"/>
      <c r="E2" s="54"/>
      <c r="F2" s="55"/>
      <c r="G2" s="56" t="s">
        <v>122</v>
      </c>
      <c r="H2" s="57" t="s">
        <v>123</v>
      </c>
      <c r="I2" s="49"/>
      <c r="J2" s="49"/>
      <c r="K2" s="49"/>
      <c r="L2" s="49"/>
      <c r="M2" s="49"/>
      <c r="N2" s="50"/>
      <c r="O2" s="48"/>
      <c r="P2" s="49"/>
      <c r="Q2" s="49"/>
      <c r="R2" s="49"/>
      <c r="S2" s="50"/>
    </row>
    <row r="3">
      <c r="A3" s="58"/>
      <c r="B3" s="59"/>
      <c r="C3" s="59"/>
      <c r="D3" s="59"/>
      <c r="E3" s="59"/>
      <c r="F3" s="59"/>
      <c r="G3" s="59"/>
      <c r="H3" s="59"/>
      <c r="I3" s="59"/>
      <c r="J3" s="59"/>
      <c r="K3" s="59"/>
      <c r="L3" s="59"/>
      <c r="M3" s="59"/>
      <c r="N3" s="59"/>
      <c r="O3" s="48"/>
      <c r="P3" s="49"/>
      <c r="Q3" s="49"/>
      <c r="R3" s="49"/>
      <c r="S3" s="50"/>
    </row>
    <row r="4">
      <c r="A4" s="51"/>
      <c r="B4" s="43"/>
      <c r="C4" s="43"/>
      <c r="D4" s="43"/>
      <c r="E4" s="43"/>
      <c r="F4" s="43"/>
      <c r="G4" s="43"/>
      <c r="H4" s="43"/>
      <c r="I4" s="43"/>
      <c r="J4" s="43"/>
      <c r="K4" s="43"/>
      <c r="L4" s="43"/>
      <c r="M4" s="43"/>
      <c r="N4" s="43"/>
      <c r="O4" s="48"/>
      <c r="P4" s="49"/>
      <c r="Q4" s="49"/>
      <c r="R4" s="49"/>
      <c r="S4" s="50"/>
    </row>
    <row r="5">
      <c r="A5" s="60" t="s">
        <v>124</v>
      </c>
      <c r="B5" s="61" t="s">
        <v>125</v>
      </c>
      <c r="C5" s="61" t="s">
        <v>126</v>
      </c>
      <c r="D5" s="62"/>
      <c r="E5" s="63" t="s">
        <v>127</v>
      </c>
      <c r="F5" s="63" t="s">
        <v>128</v>
      </c>
      <c r="G5" s="62"/>
      <c r="H5" s="62"/>
      <c r="I5" s="63" t="s">
        <v>129</v>
      </c>
      <c r="J5" s="63" t="s">
        <v>130</v>
      </c>
      <c r="K5" s="64" t="s">
        <v>131</v>
      </c>
      <c r="L5" s="49"/>
      <c r="M5" s="50"/>
      <c r="N5" s="65" t="s">
        <v>132</v>
      </c>
      <c r="O5" s="66" t="s">
        <v>133</v>
      </c>
      <c r="S5" s="67"/>
    </row>
    <row r="6">
      <c r="A6" s="60" t="s">
        <v>134</v>
      </c>
      <c r="B6" s="50"/>
      <c r="C6" s="50"/>
      <c r="D6" s="63" t="s">
        <v>135</v>
      </c>
      <c r="E6" s="63" t="s">
        <v>136</v>
      </c>
      <c r="F6" s="63" t="s">
        <v>137</v>
      </c>
      <c r="G6" s="63" t="s">
        <v>138</v>
      </c>
      <c r="H6" s="63" t="s">
        <v>139</v>
      </c>
      <c r="I6" s="63" t="s">
        <v>140</v>
      </c>
      <c r="J6" s="63" t="s">
        <v>141</v>
      </c>
      <c r="K6" s="63" t="s">
        <v>142</v>
      </c>
      <c r="L6" s="63" t="s">
        <v>143</v>
      </c>
      <c r="M6" s="63" t="s">
        <v>144</v>
      </c>
      <c r="N6" s="50"/>
      <c r="O6" s="49"/>
      <c r="P6" s="49"/>
      <c r="Q6" s="49"/>
      <c r="R6" s="49"/>
      <c r="S6" s="50"/>
    </row>
    <row r="7">
      <c r="A7" s="68"/>
      <c r="B7" s="55"/>
      <c r="C7" s="69" t="s">
        <v>145</v>
      </c>
      <c r="D7" s="2"/>
      <c r="E7" s="2"/>
      <c r="F7" s="2"/>
      <c r="G7" s="2"/>
      <c r="H7" s="2"/>
      <c r="I7" s="2"/>
      <c r="J7" s="2"/>
      <c r="K7" s="2"/>
      <c r="L7" s="2"/>
      <c r="M7" s="2"/>
      <c r="N7" s="70" t="s">
        <v>754</v>
      </c>
    </row>
    <row r="8">
      <c r="N8" s="14" t="s">
        <v>620</v>
      </c>
    </row>
    <row r="9">
      <c r="A9" s="14" t="s">
        <v>49</v>
      </c>
    </row>
    <row r="10">
      <c r="B10" s="14">
        <v>1.0</v>
      </c>
      <c r="C10" s="15">
        <v>0.7032758680579718</v>
      </c>
      <c r="D10" s="14" t="s">
        <v>621</v>
      </c>
      <c r="E10" s="72" t="s">
        <v>159</v>
      </c>
      <c r="F10" s="14" t="s">
        <v>156</v>
      </c>
      <c r="N10" s="14" t="s">
        <v>698</v>
      </c>
    </row>
    <row r="11">
      <c r="B11" s="14">
        <v>2.0</v>
      </c>
      <c r="C11" s="15">
        <v>0.7051356712909183</v>
      </c>
      <c r="D11" s="14" t="s">
        <v>154</v>
      </c>
      <c r="E11" s="72" t="s">
        <v>155</v>
      </c>
      <c r="F11" s="14" t="s">
        <v>156</v>
      </c>
      <c r="N11" s="14" t="s">
        <v>699</v>
      </c>
    </row>
    <row r="13">
      <c r="B13" s="89">
        <v>45363.0</v>
      </c>
      <c r="C13" s="15">
        <v>0.7160121874985634</v>
      </c>
      <c r="D13" s="2" t="s">
        <v>513</v>
      </c>
      <c r="E13" s="18" t="s">
        <v>755</v>
      </c>
      <c r="F13" s="2" t="s">
        <v>156</v>
      </c>
      <c r="G13" s="2"/>
      <c r="H13" s="2"/>
      <c r="I13" s="2"/>
      <c r="J13" s="2"/>
      <c r="K13" s="2"/>
      <c r="L13" s="2"/>
      <c r="M13" s="2"/>
      <c r="N13" s="11" t="s">
        <v>756</v>
      </c>
    </row>
    <row r="14">
      <c r="N14" s="91" t="s">
        <v>757</v>
      </c>
    </row>
    <row r="15">
      <c r="B15" s="14">
        <v>13.0</v>
      </c>
      <c r="C15" s="15">
        <v>0.7394687847263413</v>
      </c>
      <c r="D15" s="14" t="s">
        <v>621</v>
      </c>
      <c r="E15" s="72" t="s">
        <v>159</v>
      </c>
      <c r="F15" s="14" t="s">
        <v>156</v>
      </c>
      <c r="N15" s="14" t="s">
        <v>698</v>
      </c>
    </row>
    <row r="16">
      <c r="B16" s="14">
        <v>14.0</v>
      </c>
      <c r="C16" s="15">
        <v>0.7428624768508598</v>
      </c>
      <c r="D16" s="14" t="s">
        <v>154</v>
      </c>
      <c r="E16" s="72" t="s">
        <v>155</v>
      </c>
      <c r="F16" s="14" t="s">
        <v>156</v>
      </c>
      <c r="N16" s="14" t="s">
        <v>699</v>
      </c>
    </row>
    <row r="18">
      <c r="C18" s="14" t="s">
        <v>758</v>
      </c>
    </row>
    <row r="19">
      <c r="B19" s="14">
        <v>15.0</v>
      </c>
      <c r="C19" s="15">
        <v>0.7468947222223505</v>
      </c>
      <c r="D19" s="74" t="s">
        <v>213</v>
      </c>
      <c r="E19" s="74" t="s">
        <v>701</v>
      </c>
      <c r="F19" s="14" t="s">
        <v>156</v>
      </c>
      <c r="N19" s="74" t="s">
        <v>759</v>
      </c>
      <c r="Q19" s="14"/>
      <c r="T19" s="14" t="s">
        <v>760</v>
      </c>
    </row>
    <row r="20">
      <c r="B20" s="14">
        <v>16.0</v>
      </c>
      <c r="C20" s="15">
        <v>0.7485250462923432</v>
      </c>
      <c r="D20" s="74" t="s">
        <v>213</v>
      </c>
      <c r="E20" s="74" t="s">
        <v>761</v>
      </c>
      <c r="F20" s="14" t="s">
        <v>156</v>
      </c>
      <c r="L20" s="14" t="s">
        <v>215</v>
      </c>
      <c r="N20" s="74" t="s">
        <v>762</v>
      </c>
      <c r="T20" s="14" t="s">
        <v>763</v>
      </c>
      <c r="U20" s="14" t="s">
        <v>764</v>
      </c>
      <c r="V20" s="14" t="s">
        <v>765</v>
      </c>
      <c r="W20" s="14" t="s">
        <v>766</v>
      </c>
    </row>
    <row r="21">
      <c r="B21" s="14">
        <v>17.0</v>
      </c>
      <c r="C21" s="15">
        <v>0.7502368981513428</v>
      </c>
      <c r="D21" s="74" t="s">
        <v>213</v>
      </c>
      <c r="E21" s="74" t="s">
        <v>767</v>
      </c>
      <c r="F21" s="14" t="s">
        <v>156</v>
      </c>
      <c r="L21" s="14" t="s">
        <v>215</v>
      </c>
      <c r="N21" s="74" t="s">
        <v>768</v>
      </c>
      <c r="T21" s="74">
        <v>14.04</v>
      </c>
      <c r="U21" s="74">
        <v>14.83</v>
      </c>
      <c r="V21" s="74">
        <v>11.07</v>
      </c>
      <c r="W21" s="74">
        <v>6.4</v>
      </c>
    </row>
    <row r="22">
      <c r="B22" s="14">
        <v>18.0</v>
      </c>
      <c r="C22" s="15">
        <v>0.7522053703723941</v>
      </c>
      <c r="D22" s="74" t="s">
        <v>213</v>
      </c>
      <c r="E22" s="74" t="s">
        <v>769</v>
      </c>
      <c r="F22" s="14" t="s">
        <v>156</v>
      </c>
      <c r="G22" s="14"/>
      <c r="L22" s="14" t="s">
        <v>215</v>
      </c>
      <c r="N22" s="74" t="s">
        <v>770</v>
      </c>
      <c r="T22" s="74">
        <v>27.75</v>
      </c>
      <c r="U22" s="74">
        <v>27.75</v>
      </c>
      <c r="V22" s="74">
        <v>20.63</v>
      </c>
      <c r="W22" s="74">
        <v>10.65</v>
      </c>
    </row>
    <row r="23">
      <c r="B23" s="14">
        <v>19.0</v>
      </c>
      <c r="C23" s="15">
        <v>0.7543139351837453</v>
      </c>
      <c r="D23" s="74" t="s">
        <v>213</v>
      </c>
      <c r="E23" s="74" t="s">
        <v>771</v>
      </c>
      <c r="F23" s="14" t="s">
        <v>156</v>
      </c>
      <c r="G23" s="14"/>
      <c r="L23" s="14" t="s">
        <v>215</v>
      </c>
      <c r="N23" s="74" t="s">
        <v>772</v>
      </c>
      <c r="T23" s="74">
        <v>51.57</v>
      </c>
      <c r="U23" s="74">
        <v>49.7</v>
      </c>
      <c r="V23" s="74">
        <v>36.6</v>
      </c>
      <c r="W23" s="74">
        <v>17.17</v>
      </c>
    </row>
    <row r="24">
      <c r="B24" s="14">
        <v>20.0</v>
      </c>
      <c r="C24" s="15">
        <v>0.7569785185187357</v>
      </c>
      <c r="D24" s="74" t="s">
        <v>213</v>
      </c>
      <c r="E24" s="74" t="s">
        <v>773</v>
      </c>
      <c r="F24" s="14" t="s">
        <v>156</v>
      </c>
      <c r="L24" s="14" t="s">
        <v>215</v>
      </c>
      <c r="N24" s="74" t="s">
        <v>774</v>
      </c>
      <c r="T24" s="74">
        <v>97.45</v>
      </c>
      <c r="U24" s="74">
        <v>87.26</v>
      </c>
      <c r="V24" s="74">
        <v>66.9</v>
      </c>
      <c r="W24" s="74">
        <v>28.56</v>
      </c>
    </row>
    <row r="26">
      <c r="B26" s="14">
        <v>21.0</v>
      </c>
      <c r="C26" s="15">
        <v>0.7706220949039562</v>
      </c>
      <c r="D26" s="14" t="s">
        <v>621</v>
      </c>
      <c r="E26" s="72" t="s">
        <v>159</v>
      </c>
      <c r="F26" s="14" t="s">
        <v>156</v>
      </c>
      <c r="N26" s="14" t="s">
        <v>724</v>
      </c>
    </row>
    <row r="27">
      <c r="B27" s="14">
        <v>22.0</v>
      </c>
      <c r="C27" s="15">
        <v>0.7735357986093732</v>
      </c>
      <c r="D27" s="14" t="s">
        <v>154</v>
      </c>
      <c r="E27" s="72" t="s">
        <v>155</v>
      </c>
      <c r="F27" s="14" t="s">
        <v>156</v>
      </c>
      <c r="N27" s="14" t="s">
        <v>725</v>
      </c>
    </row>
    <row r="28">
      <c r="B28" s="14">
        <v>23.0</v>
      </c>
      <c r="C28" s="15">
        <v>0.777214108791668</v>
      </c>
      <c r="D28" s="11" t="s">
        <v>161</v>
      </c>
      <c r="E28" s="14">
        <v>300.0</v>
      </c>
      <c r="F28" s="14" t="s">
        <v>156</v>
      </c>
      <c r="G28" s="14" t="s">
        <v>775</v>
      </c>
      <c r="H28" s="14">
        <v>1060.0</v>
      </c>
      <c r="I28" s="18" t="s">
        <v>165</v>
      </c>
      <c r="J28" s="14" t="s">
        <v>776</v>
      </c>
    </row>
    <row r="29">
      <c r="B29" s="14">
        <v>24.0</v>
      </c>
      <c r="C29" s="15">
        <v>0.7859789120411733</v>
      </c>
      <c r="D29" s="14" t="s">
        <v>161</v>
      </c>
      <c r="E29" s="72">
        <v>300.0</v>
      </c>
      <c r="F29" s="14" t="s">
        <v>156</v>
      </c>
      <c r="G29" s="14" t="s">
        <v>777</v>
      </c>
      <c r="H29" s="14">
        <v>1060.0</v>
      </c>
      <c r="I29" s="72" t="s">
        <v>165</v>
      </c>
      <c r="J29" s="14" t="s">
        <v>551</v>
      </c>
    </row>
    <row r="30">
      <c r="B30" s="14">
        <v>25.0</v>
      </c>
      <c r="C30" s="15">
        <v>0.7923017592547694</v>
      </c>
      <c r="D30" s="14" t="s">
        <v>163</v>
      </c>
      <c r="E30" s="72">
        <v>1800.0</v>
      </c>
      <c r="F30" s="14" t="s">
        <v>156</v>
      </c>
      <c r="G30" s="14" t="s">
        <v>778</v>
      </c>
      <c r="H30" s="14">
        <v>1060.0</v>
      </c>
      <c r="I30" s="72" t="s">
        <v>165</v>
      </c>
      <c r="J30" s="14" t="s">
        <v>551</v>
      </c>
      <c r="N30" s="14" t="s">
        <v>250</v>
      </c>
    </row>
    <row r="31">
      <c r="B31" s="14">
        <v>26.0</v>
      </c>
      <c r="C31" s="15">
        <v>0.814903668986517</v>
      </c>
      <c r="D31" s="14" t="s">
        <v>163</v>
      </c>
      <c r="E31" s="72">
        <v>1800.0</v>
      </c>
      <c r="F31" s="14" t="s">
        <v>156</v>
      </c>
      <c r="G31" s="14" t="s">
        <v>779</v>
      </c>
      <c r="H31" s="14">
        <v>1060.0</v>
      </c>
      <c r="I31" s="72" t="s">
        <v>165</v>
      </c>
      <c r="J31" s="14" t="s">
        <v>551</v>
      </c>
      <c r="N31" s="14" t="s">
        <v>169</v>
      </c>
    </row>
    <row r="32">
      <c r="B32" s="14">
        <v>27.0</v>
      </c>
      <c r="C32" s="15">
        <v>0.8370557291636942</v>
      </c>
      <c r="D32" s="14" t="s">
        <v>163</v>
      </c>
      <c r="E32" s="72">
        <v>1800.0</v>
      </c>
      <c r="F32" s="14" t="s">
        <v>156</v>
      </c>
      <c r="G32" s="14" t="s">
        <v>780</v>
      </c>
      <c r="H32" s="14">
        <v>1060.0</v>
      </c>
      <c r="I32" s="72" t="s">
        <v>165</v>
      </c>
      <c r="J32" s="14" t="s">
        <v>543</v>
      </c>
      <c r="N32" s="14" t="s">
        <v>171</v>
      </c>
    </row>
    <row r="33">
      <c r="B33" s="14">
        <v>28.0</v>
      </c>
      <c r="C33" s="15">
        <v>0.8601388888888889</v>
      </c>
      <c r="D33" s="14" t="s">
        <v>163</v>
      </c>
      <c r="E33" s="72">
        <v>1800.0</v>
      </c>
      <c r="F33" s="14" t="s">
        <v>156</v>
      </c>
      <c r="G33" s="14" t="s">
        <v>781</v>
      </c>
      <c r="H33" s="14">
        <v>1060.0</v>
      </c>
      <c r="I33" s="72" t="s">
        <v>165</v>
      </c>
      <c r="J33" s="14" t="s">
        <v>543</v>
      </c>
      <c r="N33" s="14" t="s">
        <v>173</v>
      </c>
    </row>
    <row r="34">
      <c r="B34" s="14">
        <v>29.0</v>
      </c>
      <c r="C34" s="15">
        <v>0.8819238541618688</v>
      </c>
      <c r="D34" s="14" t="s">
        <v>154</v>
      </c>
      <c r="E34" s="72" t="s">
        <v>155</v>
      </c>
      <c r="F34" s="14" t="s">
        <v>156</v>
      </c>
      <c r="H34" s="14">
        <v>1060.0</v>
      </c>
      <c r="I34" s="73"/>
      <c r="N34" s="14" t="s">
        <v>725</v>
      </c>
    </row>
    <row r="35">
      <c r="B35" s="14">
        <v>30.0</v>
      </c>
      <c r="C35" s="15">
        <v>0.8842921296309214</v>
      </c>
      <c r="D35" s="14" t="s">
        <v>158</v>
      </c>
      <c r="E35" s="72" t="s">
        <v>159</v>
      </c>
      <c r="F35" s="14" t="s">
        <v>156</v>
      </c>
      <c r="H35" s="14">
        <v>1060.0</v>
      </c>
      <c r="I35" s="73"/>
      <c r="N35" s="14" t="s">
        <v>724</v>
      </c>
    </row>
    <row r="36">
      <c r="B36" s="14">
        <v>31.0</v>
      </c>
      <c r="C36" s="15">
        <v>0.8864988425921183</v>
      </c>
      <c r="D36" s="14" t="s">
        <v>163</v>
      </c>
      <c r="E36" s="72">
        <v>1800.0</v>
      </c>
      <c r="F36" s="14" t="s">
        <v>156</v>
      </c>
      <c r="G36" s="14" t="s">
        <v>782</v>
      </c>
      <c r="H36" s="14">
        <v>1060.0</v>
      </c>
      <c r="I36" s="72" t="s">
        <v>165</v>
      </c>
      <c r="J36" s="14" t="s">
        <v>320</v>
      </c>
      <c r="N36" s="14" t="s">
        <v>175</v>
      </c>
    </row>
    <row r="37">
      <c r="B37" s="14">
        <v>32.0</v>
      </c>
      <c r="C37" s="15">
        <v>0.9094763888861053</v>
      </c>
      <c r="D37" s="14" t="s">
        <v>163</v>
      </c>
      <c r="E37" s="72">
        <v>1800.0</v>
      </c>
      <c r="F37" s="14" t="s">
        <v>156</v>
      </c>
      <c r="G37" s="14" t="s">
        <v>783</v>
      </c>
      <c r="H37" s="14">
        <v>1060.0</v>
      </c>
      <c r="I37" s="72" t="s">
        <v>165</v>
      </c>
      <c r="J37" s="14" t="s">
        <v>543</v>
      </c>
      <c r="N37" s="14" t="s">
        <v>177</v>
      </c>
    </row>
    <row r="38">
      <c r="B38" s="14">
        <v>33.0</v>
      </c>
      <c r="C38" s="15">
        <v>0.9312486574053764</v>
      </c>
      <c r="D38" s="14" t="s">
        <v>163</v>
      </c>
      <c r="E38" s="72">
        <v>1800.0</v>
      </c>
      <c r="F38" s="14" t="s">
        <v>156</v>
      </c>
      <c r="G38" s="14" t="s">
        <v>784</v>
      </c>
      <c r="H38" s="14">
        <v>1060.0</v>
      </c>
      <c r="I38" s="72" t="s">
        <v>165</v>
      </c>
      <c r="J38" s="14" t="s">
        <v>785</v>
      </c>
      <c r="N38" s="14" t="s">
        <v>179</v>
      </c>
    </row>
    <row r="40">
      <c r="B40" s="14">
        <v>34.0</v>
      </c>
      <c r="C40" s="15">
        <v>0.9565448032371933</v>
      </c>
      <c r="D40" s="14" t="s">
        <v>163</v>
      </c>
      <c r="E40" s="14">
        <v>30.0</v>
      </c>
      <c r="F40" s="14" t="s">
        <v>156</v>
      </c>
      <c r="G40" s="14" t="s">
        <v>786</v>
      </c>
      <c r="H40" s="14">
        <v>1060.0</v>
      </c>
      <c r="N40" s="92" t="s">
        <v>787</v>
      </c>
      <c r="O40" s="14" t="s">
        <v>738</v>
      </c>
      <c r="P40" s="82" t="s">
        <v>788</v>
      </c>
    </row>
    <row r="41">
      <c r="B41" s="14">
        <v>35.0</v>
      </c>
      <c r="C41" s="15">
        <v>0.9584015856526094</v>
      </c>
      <c r="D41" s="14" t="s">
        <v>163</v>
      </c>
      <c r="E41" s="14">
        <v>30.0</v>
      </c>
      <c r="F41" s="14" t="s">
        <v>156</v>
      </c>
      <c r="G41" s="14" t="s">
        <v>646</v>
      </c>
      <c r="H41" s="14">
        <v>1060.0</v>
      </c>
      <c r="K41" s="14" t="s">
        <v>343</v>
      </c>
      <c r="L41" s="14" t="s">
        <v>789</v>
      </c>
      <c r="N41" s="14" t="s">
        <v>790</v>
      </c>
      <c r="O41" s="14" t="s">
        <v>738</v>
      </c>
    </row>
    <row r="42">
      <c r="B42" s="14">
        <v>36.0</v>
      </c>
      <c r="C42" s="15">
        <v>0.9609829050896224</v>
      </c>
      <c r="D42" s="14" t="s">
        <v>163</v>
      </c>
      <c r="E42" s="14">
        <v>30.0</v>
      </c>
      <c r="F42" s="14" t="s">
        <v>156</v>
      </c>
      <c r="G42" s="14" t="s">
        <v>791</v>
      </c>
      <c r="H42" s="14">
        <v>1060.0</v>
      </c>
      <c r="K42" s="14" t="s">
        <v>792</v>
      </c>
      <c r="L42" s="14" t="s">
        <v>793</v>
      </c>
      <c r="N42" s="14" t="s">
        <v>790</v>
      </c>
      <c r="O42" s="14" t="s">
        <v>738</v>
      </c>
    </row>
    <row r="43">
      <c r="B43" s="14">
        <v>37.0</v>
      </c>
      <c r="C43" s="15">
        <v>0.9622059374960372</v>
      </c>
      <c r="D43" s="14" t="s">
        <v>163</v>
      </c>
      <c r="E43" s="14">
        <v>30.0</v>
      </c>
      <c r="F43" s="14" t="s">
        <v>156</v>
      </c>
      <c r="G43" s="14" t="s">
        <v>794</v>
      </c>
      <c r="H43" s="14">
        <v>1060.0</v>
      </c>
      <c r="K43" s="14" t="s">
        <v>795</v>
      </c>
      <c r="L43" s="14" t="s">
        <v>789</v>
      </c>
      <c r="N43" s="14" t="s">
        <v>790</v>
      </c>
      <c r="O43" s="14" t="s">
        <v>738</v>
      </c>
    </row>
    <row r="44">
      <c r="B44" s="14">
        <v>38.0</v>
      </c>
      <c r="C44" s="15">
        <v>0.9660290161991725</v>
      </c>
      <c r="D44" s="14" t="s">
        <v>163</v>
      </c>
      <c r="E44" s="14">
        <v>30.0</v>
      </c>
      <c r="F44" s="14" t="s">
        <v>156</v>
      </c>
      <c r="G44" s="14" t="s">
        <v>796</v>
      </c>
      <c r="H44" s="14">
        <v>1060.0</v>
      </c>
      <c r="N44" s="14" t="s">
        <v>790</v>
      </c>
      <c r="O44" s="14" t="s">
        <v>738</v>
      </c>
    </row>
    <row r="45">
      <c r="B45" s="14">
        <v>39.0</v>
      </c>
      <c r="C45" s="15">
        <v>0.9680643171304837</v>
      </c>
      <c r="D45" s="14" t="s">
        <v>163</v>
      </c>
      <c r="E45" s="14">
        <v>30.0</v>
      </c>
      <c r="F45" s="14" t="s">
        <v>156</v>
      </c>
      <c r="G45" s="14" t="s">
        <v>797</v>
      </c>
      <c r="H45" s="14">
        <v>1060.0</v>
      </c>
      <c r="N45" s="14" t="s">
        <v>798</v>
      </c>
      <c r="O45" s="14" t="s">
        <v>799</v>
      </c>
    </row>
    <row r="46">
      <c r="B46" s="14">
        <v>40.0</v>
      </c>
      <c r="C46" s="15">
        <v>0.9715719444429851</v>
      </c>
      <c r="D46" s="14" t="s">
        <v>163</v>
      </c>
      <c r="E46" s="14">
        <v>260.0</v>
      </c>
      <c r="F46" s="14" t="s">
        <v>156</v>
      </c>
      <c r="G46" s="14" t="s">
        <v>800</v>
      </c>
      <c r="H46" s="14">
        <v>1060.0</v>
      </c>
      <c r="N46" s="14" t="s">
        <v>798</v>
      </c>
    </row>
    <row r="47">
      <c r="B47" s="14">
        <v>41.0</v>
      </c>
      <c r="C47" s="15">
        <v>0.976292604165792</v>
      </c>
      <c r="D47" s="14" t="s">
        <v>163</v>
      </c>
      <c r="E47" s="14">
        <v>260.0</v>
      </c>
      <c r="F47" s="14" t="s">
        <v>156</v>
      </c>
      <c r="G47" s="14" t="s">
        <v>801</v>
      </c>
      <c r="H47" s="14">
        <v>1060.0</v>
      </c>
      <c r="K47" s="14" t="s">
        <v>341</v>
      </c>
      <c r="N47" s="14" t="s">
        <v>798</v>
      </c>
    </row>
    <row r="48">
      <c r="B48" s="14">
        <v>42.0</v>
      </c>
      <c r="C48" s="15">
        <v>0.980685185189941</v>
      </c>
      <c r="D48" s="14" t="s">
        <v>163</v>
      </c>
      <c r="E48" s="14">
        <v>260.0</v>
      </c>
      <c r="F48" s="14" t="s">
        <v>156</v>
      </c>
      <c r="G48" s="14" t="s">
        <v>802</v>
      </c>
      <c r="H48" s="14">
        <v>1060.0</v>
      </c>
      <c r="L48" s="14" t="s">
        <v>342</v>
      </c>
      <c r="N48" s="14" t="s">
        <v>798</v>
      </c>
    </row>
    <row r="49">
      <c r="B49" s="14">
        <v>43.0</v>
      </c>
      <c r="C49" s="15">
        <v>0.9852027314773295</v>
      </c>
      <c r="D49" s="14" t="s">
        <v>163</v>
      </c>
      <c r="E49" s="14">
        <v>30.0</v>
      </c>
      <c r="F49" s="14" t="s">
        <v>156</v>
      </c>
      <c r="G49" s="14" t="s">
        <v>803</v>
      </c>
      <c r="H49" s="14">
        <v>1060.0</v>
      </c>
      <c r="N49" s="14" t="s">
        <v>804</v>
      </c>
      <c r="O49" s="14" t="s">
        <v>799</v>
      </c>
    </row>
    <row r="50">
      <c r="B50" s="14">
        <v>44.0</v>
      </c>
      <c r="C50" s="15">
        <v>0.9887382638844429</v>
      </c>
      <c r="D50" s="14" t="s">
        <v>163</v>
      </c>
      <c r="E50" s="14">
        <v>260.0</v>
      </c>
      <c r="F50" s="14" t="s">
        <v>156</v>
      </c>
      <c r="G50" s="14" t="s">
        <v>805</v>
      </c>
      <c r="H50" s="14">
        <v>1060.0</v>
      </c>
      <c r="N50" s="14" t="s">
        <v>804</v>
      </c>
    </row>
    <row r="51">
      <c r="B51" s="14">
        <v>45.0</v>
      </c>
      <c r="C51" s="15">
        <v>0.9931701620371314</v>
      </c>
      <c r="D51" s="14" t="s">
        <v>163</v>
      </c>
      <c r="E51" s="14">
        <v>260.0</v>
      </c>
      <c r="F51" s="14" t="s">
        <v>156</v>
      </c>
      <c r="G51" s="14" t="s">
        <v>806</v>
      </c>
      <c r="H51" s="14">
        <v>1060.0</v>
      </c>
      <c r="K51" s="14" t="s">
        <v>184</v>
      </c>
      <c r="N51" s="14" t="s">
        <v>804</v>
      </c>
    </row>
    <row r="53">
      <c r="A53" s="14" t="s">
        <v>47</v>
      </c>
      <c r="N53" s="14" t="s">
        <v>272</v>
      </c>
    </row>
    <row r="54">
      <c r="B54" s="14">
        <v>46.0</v>
      </c>
      <c r="C54" s="15">
        <v>0.02965401620895136</v>
      </c>
      <c r="D54" s="14" t="s">
        <v>621</v>
      </c>
      <c r="E54" s="72" t="s">
        <v>159</v>
      </c>
      <c r="F54" s="14" t="s">
        <v>156</v>
      </c>
      <c r="N54" s="14" t="s">
        <v>724</v>
      </c>
    </row>
    <row r="55">
      <c r="B55" s="14">
        <v>47.0</v>
      </c>
      <c r="C55" s="15">
        <v>0.03314711805433035</v>
      </c>
      <c r="D55" s="14" t="s">
        <v>154</v>
      </c>
      <c r="E55" s="72" t="s">
        <v>155</v>
      </c>
      <c r="F55" s="14" t="s">
        <v>156</v>
      </c>
      <c r="N55" s="14" t="s">
        <v>725</v>
      </c>
    </row>
    <row r="56">
      <c r="B56" s="14">
        <v>48.0</v>
      </c>
      <c r="C56" s="15">
        <v>0.0389151851850329</v>
      </c>
      <c r="D56" s="11" t="s">
        <v>161</v>
      </c>
      <c r="E56" s="14">
        <v>300.0</v>
      </c>
      <c r="F56" s="14" t="s">
        <v>156</v>
      </c>
      <c r="H56" s="14">
        <v>1060.0</v>
      </c>
    </row>
    <row r="57">
      <c r="B57" s="14">
        <v>49.0</v>
      </c>
      <c r="C57" s="15">
        <v>0.04800511573557742</v>
      </c>
      <c r="D57" s="14" t="s">
        <v>163</v>
      </c>
      <c r="E57" s="72">
        <v>1800.0</v>
      </c>
      <c r="F57" s="14" t="s">
        <v>156</v>
      </c>
      <c r="G57" s="14" t="s">
        <v>807</v>
      </c>
      <c r="H57" s="14">
        <v>1050.0</v>
      </c>
      <c r="I57" s="72" t="s">
        <v>165</v>
      </c>
      <c r="J57" s="14" t="s">
        <v>808</v>
      </c>
      <c r="N57" s="14" t="s">
        <v>175</v>
      </c>
    </row>
    <row r="58">
      <c r="B58" s="14">
        <v>50.0</v>
      </c>
      <c r="C58" s="15">
        <v>0.07098347222199664</v>
      </c>
      <c r="D58" s="14" t="s">
        <v>163</v>
      </c>
      <c r="E58" s="72">
        <v>1800.0</v>
      </c>
      <c r="F58" s="14" t="s">
        <v>156</v>
      </c>
      <c r="G58" s="14" t="s">
        <v>809</v>
      </c>
      <c r="H58" s="14">
        <v>1050.0</v>
      </c>
      <c r="I58" s="72" t="s">
        <v>165</v>
      </c>
      <c r="J58" s="14" t="s">
        <v>808</v>
      </c>
      <c r="N58" s="14" t="s">
        <v>177</v>
      </c>
    </row>
    <row r="59">
      <c r="B59" s="14">
        <v>51.0</v>
      </c>
      <c r="C59" s="15">
        <v>0.09390046296296296</v>
      </c>
      <c r="D59" s="14" t="s">
        <v>163</v>
      </c>
      <c r="E59" s="72">
        <v>1800.0</v>
      </c>
      <c r="F59" s="14" t="s">
        <v>156</v>
      </c>
      <c r="G59" s="14" t="s">
        <v>810</v>
      </c>
      <c r="H59" s="14">
        <v>1050.0</v>
      </c>
      <c r="I59" s="72" t="s">
        <v>165</v>
      </c>
      <c r="J59" s="14" t="s">
        <v>808</v>
      </c>
      <c r="N59" s="14" t="s">
        <v>179</v>
      </c>
    </row>
    <row r="61">
      <c r="B61" s="14">
        <v>52.0</v>
      </c>
      <c r="C61" s="15">
        <v>0.11515484953997657</v>
      </c>
      <c r="D61" s="14" t="s">
        <v>621</v>
      </c>
      <c r="E61" s="72" t="s">
        <v>159</v>
      </c>
      <c r="F61" s="14" t="s">
        <v>156</v>
      </c>
      <c r="N61" s="14" t="s">
        <v>724</v>
      </c>
    </row>
    <row r="62">
      <c r="B62" s="14">
        <v>53.0</v>
      </c>
      <c r="C62" s="15">
        <v>0.1180261226836592</v>
      </c>
      <c r="D62" s="14" t="s">
        <v>154</v>
      </c>
      <c r="E62" s="72" t="s">
        <v>155</v>
      </c>
      <c r="F62" s="14" t="s">
        <v>156</v>
      </c>
      <c r="N62" s="14" t="s">
        <v>725</v>
      </c>
    </row>
    <row r="63">
      <c r="B63" s="14">
        <v>54.0</v>
      </c>
      <c r="C63" s="15">
        <v>0.12129592592827976</v>
      </c>
      <c r="D63" s="14" t="s">
        <v>163</v>
      </c>
      <c r="E63" s="72">
        <v>1800.0</v>
      </c>
      <c r="F63" s="14" t="s">
        <v>156</v>
      </c>
      <c r="G63" s="14" t="s">
        <v>811</v>
      </c>
      <c r="H63" s="14">
        <v>1050.0</v>
      </c>
      <c r="I63" s="72" t="s">
        <v>165</v>
      </c>
      <c r="J63" s="14" t="s">
        <v>812</v>
      </c>
      <c r="N63" s="14" t="s">
        <v>171</v>
      </c>
    </row>
    <row r="64">
      <c r="B64" s="14">
        <v>55.0</v>
      </c>
      <c r="C64" s="15">
        <v>0.14378438657149673</v>
      </c>
      <c r="D64" s="14" t="s">
        <v>163</v>
      </c>
      <c r="E64" s="72">
        <v>1800.0</v>
      </c>
      <c r="F64" s="14" t="s">
        <v>156</v>
      </c>
      <c r="G64" s="14" t="s">
        <v>813</v>
      </c>
      <c r="H64" s="14">
        <v>1050.0</v>
      </c>
      <c r="I64" s="72" t="s">
        <v>165</v>
      </c>
      <c r="J64" s="14" t="s">
        <v>814</v>
      </c>
      <c r="N64" s="14" t="s">
        <v>173</v>
      </c>
      <c r="O64" s="14" t="s">
        <v>815</v>
      </c>
    </row>
    <row r="66">
      <c r="B66" s="14">
        <v>56.0</v>
      </c>
      <c r="D66" s="14" t="s">
        <v>154</v>
      </c>
      <c r="E66" s="72" t="s">
        <v>155</v>
      </c>
      <c r="F66" s="14" t="s">
        <v>156</v>
      </c>
      <c r="N66" s="14" t="s">
        <v>816</v>
      </c>
    </row>
    <row r="67">
      <c r="B67" s="14">
        <v>57.0</v>
      </c>
      <c r="C67" s="15">
        <v>0.16946293981163763</v>
      </c>
      <c r="D67" s="14" t="s">
        <v>621</v>
      </c>
      <c r="E67" s="72" t="s">
        <v>159</v>
      </c>
      <c r="F67" s="14" t="s">
        <v>156</v>
      </c>
      <c r="N67" s="14" t="s">
        <v>817</v>
      </c>
    </row>
    <row r="68">
      <c r="C68" s="15"/>
    </row>
    <row r="69">
      <c r="C69" s="15">
        <v>0.17056712962962964</v>
      </c>
      <c r="D69" s="14" t="s">
        <v>818</v>
      </c>
    </row>
  </sheetData>
  <mergeCells count="13">
    <mergeCell ref="B5:B6"/>
    <mergeCell ref="C5:C6"/>
    <mergeCell ref="K5:M5"/>
    <mergeCell ref="N5:N6"/>
    <mergeCell ref="O5:S6"/>
    <mergeCell ref="O7:S7"/>
    <mergeCell ref="C1:F1"/>
    <mergeCell ref="H1:N1"/>
    <mergeCell ref="O1:S1"/>
    <mergeCell ref="H2:N2"/>
    <mergeCell ref="O2:S2"/>
    <mergeCell ref="O3:S3"/>
    <mergeCell ref="O4:S4"/>
  </mergeCells>
  <drawing r:id="rId1"/>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6.0" topLeftCell="A7" activePane="bottomLeft" state="frozen"/>
      <selection activeCell="B8" sqref="B8" pane="bottomLeft"/>
    </sheetView>
  </sheetViews>
  <sheetFormatPr customHeight="1" defaultColWidth="12.63" defaultRowHeight="15.75"/>
  <cols>
    <col customWidth="1" min="14" max="14" width="30.88"/>
  </cols>
  <sheetData>
    <row r="1">
      <c r="A1" s="43"/>
      <c r="B1" s="44" t="s">
        <v>119</v>
      </c>
      <c r="C1" s="88">
        <v>45452.0</v>
      </c>
      <c r="D1" s="46"/>
      <c r="E1" s="46"/>
      <c r="F1" s="47"/>
      <c r="G1" s="44" t="s">
        <v>120</v>
      </c>
      <c r="H1" s="48"/>
      <c r="I1" s="49"/>
      <c r="J1" s="49"/>
      <c r="K1" s="49"/>
      <c r="L1" s="49"/>
      <c r="M1" s="49"/>
      <c r="N1" s="50"/>
      <c r="O1" s="48"/>
      <c r="P1" s="49"/>
      <c r="Q1" s="49"/>
      <c r="R1" s="49"/>
      <c r="S1" s="50"/>
    </row>
    <row r="2">
      <c r="A2" s="51"/>
      <c r="B2" s="52" t="s">
        <v>121</v>
      </c>
      <c r="C2" s="53" t="s">
        <v>618</v>
      </c>
      <c r="D2" s="54"/>
      <c r="E2" s="54"/>
      <c r="F2" s="55"/>
      <c r="G2" s="56" t="s">
        <v>122</v>
      </c>
      <c r="H2" s="57" t="s">
        <v>123</v>
      </c>
      <c r="I2" s="49"/>
      <c r="J2" s="49"/>
      <c r="K2" s="49"/>
      <c r="L2" s="49"/>
      <c r="M2" s="49"/>
      <c r="N2" s="50"/>
      <c r="O2" s="48"/>
      <c r="P2" s="49"/>
      <c r="Q2" s="49"/>
      <c r="R2" s="49"/>
      <c r="S2" s="50"/>
    </row>
    <row r="3">
      <c r="A3" s="58"/>
      <c r="B3" s="59"/>
      <c r="C3" s="59"/>
      <c r="D3" s="59"/>
      <c r="E3" s="59"/>
      <c r="F3" s="59"/>
      <c r="G3" s="59"/>
      <c r="H3" s="59"/>
      <c r="I3" s="59"/>
      <c r="J3" s="59"/>
      <c r="K3" s="59"/>
      <c r="L3" s="59"/>
      <c r="M3" s="59"/>
      <c r="N3" s="59"/>
      <c r="O3" s="48"/>
      <c r="P3" s="49"/>
      <c r="Q3" s="49"/>
      <c r="R3" s="49"/>
      <c r="S3" s="50"/>
    </row>
    <row r="4">
      <c r="A4" s="51"/>
      <c r="B4" s="43"/>
      <c r="C4" s="43"/>
      <c r="D4" s="43"/>
      <c r="E4" s="43"/>
      <c r="F4" s="43"/>
      <c r="G4" s="43"/>
      <c r="H4" s="43"/>
      <c r="I4" s="43"/>
      <c r="J4" s="43"/>
      <c r="K4" s="43"/>
      <c r="L4" s="43"/>
      <c r="M4" s="43"/>
      <c r="N4" s="43"/>
      <c r="O4" s="48"/>
      <c r="P4" s="49"/>
      <c r="Q4" s="49"/>
      <c r="R4" s="49"/>
      <c r="S4" s="50"/>
    </row>
    <row r="5">
      <c r="A5" s="60" t="s">
        <v>124</v>
      </c>
      <c r="B5" s="61" t="s">
        <v>125</v>
      </c>
      <c r="C5" s="61" t="s">
        <v>126</v>
      </c>
      <c r="D5" s="62"/>
      <c r="E5" s="63" t="s">
        <v>127</v>
      </c>
      <c r="F5" s="63" t="s">
        <v>128</v>
      </c>
      <c r="G5" s="62"/>
      <c r="H5" s="62"/>
      <c r="I5" s="63" t="s">
        <v>129</v>
      </c>
      <c r="J5" s="63" t="s">
        <v>130</v>
      </c>
      <c r="K5" s="64" t="s">
        <v>131</v>
      </c>
      <c r="L5" s="49"/>
      <c r="M5" s="50"/>
      <c r="N5" s="65" t="s">
        <v>132</v>
      </c>
      <c r="O5" s="66" t="s">
        <v>133</v>
      </c>
      <c r="S5" s="67"/>
    </row>
    <row r="6">
      <c r="A6" s="60" t="s">
        <v>134</v>
      </c>
      <c r="B6" s="50"/>
      <c r="C6" s="50"/>
      <c r="D6" s="63" t="s">
        <v>135</v>
      </c>
      <c r="E6" s="63" t="s">
        <v>136</v>
      </c>
      <c r="F6" s="63" t="s">
        <v>137</v>
      </c>
      <c r="G6" s="63" t="s">
        <v>138</v>
      </c>
      <c r="H6" s="63" t="s">
        <v>139</v>
      </c>
      <c r="I6" s="63" t="s">
        <v>140</v>
      </c>
      <c r="J6" s="63" t="s">
        <v>141</v>
      </c>
      <c r="K6" s="63" t="s">
        <v>142</v>
      </c>
      <c r="L6" s="63" t="s">
        <v>143</v>
      </c>
      <c r="M6" s="63" t="s">
        <v>144</v>
      </c>
      <c r="N6" s="50"/>
      <c r="O6" s="49"/>
      <c r="P6" s="49"/>
      <c r="Q6" s="49"/>
      <c r="R6" s="49"/>
      <c r="S6" s="50"/>
    </row>
    <row r="7">
      <c r="A7" s="68"/>
      <c r="B7" s="55"/>
      <c r="C7" s="69" t="s">
        <v>145</v>
      </c>
      <c r="D7" s="2"/>
      <c r="E7" s="2"/>
      <c r="F7" s="2"/>
      <c r="G7" s="2"/>
      <c r="H7" s="2"/>
      <c r="I7" s="2"/>
      <c r="J7" s="2"/>
      <c r="K7" s="2"/>
      <c r="L7" s="2"/>
      <c r="M7" s="2"/>
      <c r="N7" s="70" t="s">
        <v>819</v>
      </c>
    </row>
    <row r="8">
      <c r="N8" s="14" t="s">
        <v>441</v>
      </c>
    </row>
    <row r="9">
      <c r="A9" s="14" t="s">
        <v>51</v>
      </c>
    </row>
    <row r="10">
      <c r="B10" s="14">
        <v>1.0</v>
      </c>
      <c r="C10" s="15">
        <v>0.7059076388904941</v>
      </c>
      <c r="D10" s="14" t="s">
        <v>621</v>
      </c>
      <c r="E10" s="72" t="s">
        <v>159</v>
      </c>
      <c r="F10" s="14" t="s">
        <v>156</v>
      </c>
      <c r="N10" s="14" t="s">
        <v>820</v>
      </c>
    </row>
    <row r="11">
      <c r="B11" s="14">
        <v>2.0</v>
      </c>
      <c r="C11" s="15">
        <v>0.7089817708329065</v>
      </c>
      <c r="D11" s="14" t="s">
        <v>154</v>
      </c>
      <c r="E11" s="72" t="s">
        <v>155</v>
      </c>
      <c r="F11" s="14" t="s">
        <v>156</v>
      </c>
      <c r="N11" s="14" t="s">
        <v>821</v>
      </c>
    </row>
    <row r="13">
      <c r="B13" s="14">
        <v>3.0</v>
      </c>
      <c r="C13" s="15">
        <v>0.7315620023146039</v>
      </c>
      <c r="D13" s="14" t="s">
        <v>621</v>
      </c>
      <c r="E13" s="72" t="s">
        <v>159</v>
      </c>
      <c r="F13" s="14" t="s">
        <v>156</v>
      </c>
      <c r="N13" s="14" t="s">
        <v>698</v>
      </c>
    </row>
    <row r="14">
      <c r="B14" s="14">
        <v>4.0</v>
      </c>
      <c r="C14" s="15">
        <v>0.7344903125049314</v>
      </c>
      <c r="D14" s="14" t="s">
        <v>154</v>
      </c>
      <c r="E14" s="72" t="s">
        <v>155</v>
      </c>
      <c r="F14" s="14" t="s">
        <v>156</v>
      </c>
      <c r="N14" s="14" t="s">
        <v>822</v>
      </c>
    </row>
    <row r="16">
      <c r="B16" s="14">
        <v>5.0</v>
      </c>
      <c r="C16" s="15">
        <v>0.7477969097235473</v>
      </c>
      <c r="D16" s="74" t="s">
        <v>213</v>
      </c>
      <c r="E16" s="74" t="s">
        <v>823</v>
      </c>
      <c r="F16" s="14" t="s">
        <v>156</v>
      </c>
      <c r="N16" s="74" t="s">
        <v>824</v>
      </c>
      <c r="Q16" s="14" t="s">
        <v>825</v>
      </c>
      <c r="T16" s="14" t="s">
        <v>760</v>
      </c>
    </row>
    <row r="17">
      <c r="B17" s="14">
        <v>6.0</v>
      </c>
      <c r="C17" s="15">
        <v>0.7494275694480166</v>
      </c>
      <c r="D17" s="74" t="s">
        <v>213</v>
      </c>
      <c r="E17" s="74" t="s">
        <v>826</v>
      </c>
      <c r="F17" s="14" t="s">
        <v>156</v>
      </c>
      <c r="L17" s="14" t="s">
        <v>215</v>
      </c>
      <c r="N17" s="74" t="s">
        <v>827</v>
      </c>
      <c r="T17" s="14" t="s">
        <v>763</v>
      </c>
      <c r="U17" s="14" t="s">
        <v>764</v>
      </c>
      <c r="V17" s="14" t="s">
        <v>765</v>
      </c>
      <c r="W17" s="14" t="s">
        <v>766</v>
      </c>
    </row>
    <row r="18">
      <c r="B18" s="14">
        <v>7.0</v>
      </c>
      <c r="C18" s="15">
        <v>0.7511689583334373</v>
      </c>
      <c r="D18" s="74" t="s">
        <v>213</v>
      </c>
      <c r="E18" s="74" t="s">
        <v>828</v>
      </c>
      <c r="F18" s="14" t="s">
        <v>156</v>
      </c>
      <c r="L18" s="14" t="s">
        <v>215</v>
      </c>
      <c r="N18" s="74" t="s">
        <v>829</v>
      </c>
      <c r="T18" s="74">
        <v>18.04</v>
      </c>
      <c r="U18" s="74">
        <v>18.37</v>
      </c>
      <c r="V18" s="74">
        <v>14.66</v>
      </c>
      <c r="W18" s="74">
        <v>8.38</v>
      </c>
    </row>
    <row r="19">
      <c r="B19" s="14">
        <v>8.0</v>
      </c>
      <c r="C19" s="15">
        <v>0.7530937268529669</v>
      </c>
      <c r="D19" s="74" t="s">
        <v>213</v>
      </c>
      <c r="E19" s="74" t="s">
        <v>830</v>
      </c>
      <c r="F19" s="14" t="s">
        <v>156</v>
      </c>
      <c r="G19" s="14"/>
      <c r="L19" s="14" t="s">
        <v>215</v>
      </c>
      <c r="N19" s="74" t="s">
        <v>831</v>
      </c>
      <c r="T19" s="74">
        <v>33.77</v>
      </c>
      <c r="U19" s="74">
        <v>31.95</v>
      </c>
      <c r="V19" s="74">
        <v>25.2</v>
      </c>
      <c r="W19" s="74">
        <v>12.95</v>
      </c>
    </row>
    <row r="20">
      <c r="B20" s="14">
        <v>9.0</v>
      </c>
      <c r="C20" s="15">
        <v>0.755302534722432</v>
      </c>
      <c r="D20" s="74" t="s">
        <v>213</v>
      </c>
      <c r="E20" s="74" t="s">
        <v>832</v>
      </c>
      <c r="F20" s="14" t="s">
        <v>156</v>
      </c>
      <c r="G20" s="14"/>
      <c r="L20" s="14" t="s">
        <v>215</v>
      </c>
      <c r="N20" s="74" t="s">
        <v>833</v>
      </c>
      <c r="T20" s="74">
        <v>59.67</v>
      </c>
      <c r="U20" s="74">
        <v>53.43</v>
      </c>
      <c r="V20" s="74">
        <v>42.77</v>
      </c>
      <c r="W20" s="74">
        <v>20.29</v>
      </c>
    </row>
    <row r="21">
      <c r="N21" s="14"/>
    </row>
    <row r="22">
      <c r="N22" s="14" t="s">
        <v>272</v>
      </c>
    </row>
    <row r="23">
      <c r="B23" s="14">
        <v>10.0</v>
      </c>
      <c r="C23" s="15">
        <v>0.7696180555555555</v>
      </c>
      <c r="D23" s="14" t="s">
        <v>621</v>
      </c>
      <c r="E23" s="72" t="s">
        <v>159</v>
      </c>
      <c r="F23" s="14" t="s">
        <v>156</v>
      </c>
      <c r="N23" s="14" t="s">
        <v>724</v>
      </c>
    </row>
    <row r="24">
      <c r="B24" s="14">
        <v>11.0</v>
      </c>
      <c r="C24" s="15">
        <v>0.77170907407708</v>
      </c>
      <c r="D24" s="14" t="s">
        <v>154</v>
      </c>
      <c r="E24" s="72" t="s">
        <v>155</v>
      </c>
      <c r="F24" s="14" t="s">
        <v>156</v>
      </c>
      <c r="N24" s="14" t="s">
        <v>725</v>
      </c>
    </row>
    <row r="25">
      <c r="N25" s="14" t="s">
        <v>441</v>
      </c>
    </row>
    <row r="26">
      <c r="B26" s="14">
        <v>12.0</v>
      </c>
      <c r="C26" s="15">
        <v>0.7788615161989583</v>
      </c>
      <c r="D26" s="11" t="s">
        <v>161</v>
      </c>
      <c r="E26" s="14">
        <v>300.0</v>
      </c>
      <c r="F26" s="14" t="s">
        <v>156</v>
      </c>
      <c r="H26" s="14">
        <v>1060.0</v>
      </c>
      <c r="I26" s="18" t="s">
        <v>165</v>
      </c>
    </row>
    <row r="27">
      <c r="B27" s="14">
        <v>13.0</v>
      </c>
      <c r="C27" s="15">
        <v>0.7875892476877198</v>
      </c>
      <c r="D27" s="14" t="s">
        <v>163</v>
      </c>
      <c r="E27" s="72">
        <v>1800.0</v>
      </c>
      <c r="F27" s="14" t="s">
        <v>156</v>
      </c>
      <c r="G27" s="14" t="s">
        <v>834</v>
      </c>
      <c r="H27" s="14">
        <v>1060.0</v>
      </c>
      <c r="I27" s="72" t="s">
        <v>165</v>
      </c>
      <c r="J27" s="14" t="s">
        <v>551</v>
      </c>
      <c r="N27" s="14" t="s">
        <v>250</v>
      </c>
    </row>
    <row r="28">
      <c r="B28" s="14">
        <v>14.0</v>
      </c>
      <c r="C28" s="15">
        <v>0.8103321412054356</v>
      </c>
      <c r="D28" s="14" t="s">
        <v>163</v>
      </c>
      <c r="E28" s="72">
        <v>1800.0</v>
      </c>
      <c r="F28" s="14" t="s">
        <v>156</v>
      </c>
      <c r="G28" s="14" t="s">
        <v>835</v>
      </c>
      <c r="H28" s="14">
        <v>1060.0</v>
      </c>
      <c r="I28" s="72" t="s">
        <v>165</v>
      </c>
      <c r="J28" s="14" t="s">
        <v>551</v>
      </c>
      <c r="N28" s="14" t="s">
        <v>169</v>
      </c>
    </row>
    <row r="29">
      <c r="B29" s="14">
        <v>15.0</v>
      </c>
      <c r="C29" s="15">
        <v>0.8321048263896955</v>
      </c>
      <c r="D29" s="14" t="s">
        <v>163</v>
      </c>
      <c r="E29" s="72">
        <v>1800.0</v>
      </c>
      <c r="F29" s="14" t="s">
        <v>156</v>
      </c>
      <c r="G29" s="14" t="s">
        <v>836</v>
      </c>
      <c r="H29" s="14">
        <v>1060.0</v>
      </c>
      <c r="I29" s="72" t="s">
        <v>165</v>
      </c>
      <c r="J29" s="14" t="s">
        <v>551</v>
      </c>
      <c r="N29" s="14" t="s">
        <v>171</v>
      </c>
    </row>
    <row r="30">
      <c r="B30" s="14">
        <v>16.0</v>
      </c>
      <c r="C30" s="15">
        <v>0.8549312963004922</v>
      </c>
      <c r="D30" s="14" t="s">
        <v>163</v>
      </c>
      <c r="E30" s="72">
        <v>1800.0</v>
      </c>
      <c r="F30" s="14" t="s">
        <v>156</v>
      </c>
      <c r="G30" s="14" t="s">
        <v>837</v>
      </c>
      <c r="H30" s="14">
        <v>1060.0</v>
      </c>
      <c r="I30" s="72" t="s">
        <v>165</v>
      </c>
      <c r="J30" s="14" t="s">
        <v>551</v>
      </c>
      <c r="N30" s="14" t="s">
        <v>173</v>
      </c>
    </row>
    <row r="31">
      <c r="B31" s="14">
        <v>17.0</v>
      </c>
      <c r="C31" s="15">
        <v>0.8767141898133559</v>
      </c>
      <c r="D31" s="14" t="s">
        <v>154</v>
      </c>
      <c r="E31" s="72" t="s">
        <v>155</v>
      </c>
      <c r="F31" s="14" t="s">
        <v>156</v>
      </c>
      <c r="H31" s="14">
        <v>1060.0</v>
      </c>
      <c r="I31" s="73"/>
      <c r="N31" s="14" t="s">
        <v>725</v>
      </c>
    </row>
    <row r="32">
      <c r="B32" s="14">
        <v>18.0</v>
      </c>
      <c r="C32" s="15">
        <v>0.8795981134244357</v>
      </c>
      <c r="D32" s="14" t="s">
        <v>158</v>
      </c>
      <c r="E32" s="72" t="s">
        <v>159</v>
      </c>
      <c r="F32" s="14" t="s">
        <v>156</v>
      </c>
      <c r="H32" s="14">
        <v>1060.0</v>
      </c>
      <c r="I32" s="73"/>
      <c r="N32" s="14" t="s">
        <v>724</v>
      </c>
    </row>
    <row r="33">
      <c r="B33" s="14">
        <v>19.0</v>
      </c>
      <c r="C33" s="15">
        <v>0.8816932638874277</v>
      </c>
      <c r="D33" s="14" t="s">
        <v>163</v>
      </c>
      <c r="E33" s="72">
        <v>1800.0</v>
      </c>
      <c r="F33" s="14" t="s">
        <v>156</v>
      </c>
      <c r="G33" s="14" t="s">
        <v>838</v>
      </c>
      <c r="H33" s="14">
        <v>1060.0</v>
      </c>
      <c r="I33" s="72" t="s">
        <v>165</v>
      </c>
      <c r="J33" s="14" t="s">
        <v>839</v>
      </c>
      <c r="N33" s="14" t="s">
        <v>175</v>
      </c>
    </row>
    <row r="34">
      <c r="B34" s="14">
        <v>20.0</v>
      </c>
      <c r="C34" s="15">
        <v>0.9038580208289204</v>
      </c>
      <c r="D34" s="14" t="s">
        <v>163</v>
      </c>
      <c r="E34" s="72">
        <v>1800.0</v>
      </c>
      <c r="F34" s="14" t="s">
        <v>156</v>
      </c>
      <c r="G34" s="14" t="s">
        <v>840</v>
      </c>
      <c r="H34" s="14">
        <v>1060.0</v>
      </c>
      <c r="I34" s="72" t="s">
        <v>165</v>
      </c>
      <c r="J34" s="14" t="s">
        <v>841</v>
      </c>
      <c r="N34" s="14" t="s">
        <v>177</v>
      </c>
    </row>
    <row r="35">
      <c r="B35" s="14">
        <v>21.0</v>
      </c>
      <c r="C35" s="15">
        <v>0.9262812037050026</v>
      </c>
      <c r="D35" s="14" t="s">
        <v>163</v>
      </c>
      <c r="E35" s="72">
        <v>1800.0</v>
      </c>
      <c r="F35" s="14" t="s">
        <v>156</v>
      </c>
      <c r="G35" s="14" t="s">
        <v>842</v>
      </c>
      <c r="H35" s="14">
        <v>1060.0</v>
      </c>
      <c r="I35" s="72" t="s">
        <v>165</v>
      </c>
      <c r="J35" s="14" t="s">
        <v>843</v>
      </c>
      <c r="N35" s="14" t="s">
        <v>179</v>
      </c>
    </row>
    <row r="37">
      <c r="B37" s="14"/>
      <c r="C37" s="15"/>
      <c r="D37" s="14" t="s">
        <v>844</v>
      </c>
      <c r="E37" s="72"/>
      <c r="F37" s="14"/>
    </row>
    <row r="38">
      <c r="B38" s="14">
        <v>22.0</v>
      </c>
      <c r="C38" s="15">
        <v>0.9489059143525083</v>
      </c>
      <c r="D38" s="14" t="s">
        <v>621</v>
      </c>
      <c r="E38" s="72" t="s">
        <v>845</v>
      </c>
      <c r="F38" s="14" t="s">
        <v>156</v>
      </c>
      <c r="N38" s="14" t="s">
        <v>846</v>
      </c>
    </row>
    <row r="39">
      <c r="B39" s="14">
        <v>23.0</v>
      </c>
      <c r="C39" s="15">
        <v>0.9517925810214365</v>
      </c>
      <c r="D39" s="14" t="s">
        <v>621</v>
      </c>
      <c r="E39" s="72" t="s">
        <v>847</v>
      </c>
      <c r="F39" s="14" t="s">
        <v>156</v>
      </c>
      <c r="N39" s="14" t="s">
        <v>848</v>
      </c>
    </row>
    <row r="40">
      <c r="B40" s="14">
        <v>24.0</v>
      </c>
      <c r="C40" s="15">
        <v>0.9548071411991259</v>
      </c>
      <c r="D40" s="14" t="s">
        <v>621</v>
      </c>
      <c r="E40" s="72" t="s">
        <v>849</v>
      </c>
      <c r="F40" s="14" t="s">
        <v>156</v>
      </c>
      <c r="N40" s="14" t="s">
        <v>850</v>
      </c>
    </row>
    <row r="42">
      <c r="B42" s="14">
        <v>25.0</v>
      </c>
      <c r="C42" s="15">
        <v>0.9605669212978682</v>
      </c>
      <c r="D42" s="14" t="s">
        <v>163</v>
      </c>
      <c r="E42" s="14">
        <v>30.0</v>
      </c>
      <c r="F42" s="14" t="s">
        <v>156</v>
      </c>
      <c r="H42" s="14">
        <v>1060.0</v>
      </c>
      <c r="N42" s="14" t="s">
        <v>851</v>
      </c>
      <c r="O42" s="14" t="s">
        <v>744</v>
      </c>
    </row>
    <row r="43">
      <c r="B43" s="14">
        <v>26.0</v>
      </c>
      <c r="C43" s="15">
        <v>0.9648428356449585</v>
      </c>
      <c r="D43" s="14" t="s">
        <v>163</v>
      </c>
      <c r="E43" s="14">
        <v>260.0</v>
      </c>
      <c r="F43" s="14" t="s">
        <v>156</v>
      </c>
      <c r="H43" s="14">
        <v>1060.0</v>
      </c>
      <c r="J43" s="14" t="s">
        <v>852</v>
      </c>
      <c r="K43" s="14" t="s">
        <v>722</v>
      </c>
      <c r="L43" s="14" t="s">
        <v>740</v>
      </c>
      <c r="M43" s="14" t="s">
        <v>739</v>
      </c>
      <c r="N43" s="14" t="s">
        <v>851</v>
      </c>
    </row>
    <row r="44">
      <c r="B44" s="14">
        <v>27.0</v>
      </c>
      <c r="C44" s="15">
        <v>0.9693161805553245</v>
      </c>
      <c r="D44" s="14" t="s">
        <v>163</v>
      </c>
      <c r="E44" s="14">
        <v>260.0</v>
      </c>
      <c r="F44" s="14" t="s">
        <v>156</v>
      </c>
      <c r="H44" s="14">
        <v>1060.0</v>
      </c>
      <c r="K44" s="14" t="s">
        <v>401</v>
      </c>
      <c r="L44" s="14" t="s">
        <v>402</v>
      </c>
      <c r="M44" s="14" t="s">
        <v>739</v>
      </c>
      <c r="N44" s="14" t="s">
        <v>851</v>
      </c>
    </row>
    <row r="45">
      <c r="B45" s="14">
        <v>28.0</v>
      </c>
      <c r="C45" s="15">
        <v>0.9737755902751815</v>
      </c>
      <c r="D45" s="14" t="s">
        <v>163</v>
      </c>
      <c r="E45" s="14">
        <v>260.0</v>
      </c>
      <c r="F45" s="14" t="s">
        <v>156</v>
      </c>
      <c r="H45" s="14">
        <v>1060.0</v>
      </c>
      <c r="K45" s="14" t="s">
        <v>401</v>
      </c>
      <c r="M45" s="14" t="s">
        <v>739</v>
      </c>
      <c r="N45" s="14" t="s">
        <v>851</v>
      </c>
    </row>
    <row r="46">
      <c r="B46" s="14">
        <v>29.0</v>
      </c>
      <c r="C46" s="15">
        <v>0.9783223842605366</v>
      </c>
      <c r="D46" s="14" t="s">
        <v>163</v>
      </c>
      <c r="E46" s="14">
        <v>30.0</v>
      </c>
      <c r="F46" s="14" t="s">
        <v>156</v>
      </c>
      <c r="H46" s="14">
        <v>1060.0</v>
      </c>
      <c r="N46" s="14" t="s">
        <v>853</v>
      </c>
      <c r="O46" s="14" t="s">
        <v>744</v>
      </c>
    </row>
    <row r="47">
      <c r="B47" s="14">
        <v>30.0</v>
      </c>
      <c r="C47" s="15">
        <v>0.9820335648109904</v>
      </c>
      <c r="D47" s="14" t="s">
        <v>163</v>
      </c>
      <c r="E47" s="14">
        <v>260.0</v>
      </c>
      <c r="F47" s="14" t="s">
        <v>156</v>
      </c>
      <c r="H47" s="14">
        <v>1060.0</v>
      </c>
      <c r="J47" s="14" t="s">
        <v>852</v>
      </c>
      <c r="K47" s="14" t="s">
        <v>854</v>
      </c>
      <c r="L47" s="14" t="s">
        <v>342</v>
      </c>
      <c r="M47" s="14" t="s">
        <v>739</v>
      </c>
      <c r="N47" s="14" t="s">
        <v>853</v>
      </c>
    </row>
    <row r="48">
      <c r="B48" s="14">
        <v>31.0</v>
      </c>
      <c r="C48" s="15">
        <v>0.9865136342559708</v>
      </c>
      <c r="D48" s="14" t="s">
        <v>163</v>
      </c>
      <c r="E48" s="14">
        <v>260.0</v>
      </c>
      <c r="F48" s="14" t="s">
        <v>156</v>
      </c>
      <c r="H48" s="14">
        <v>1060.0</v>
      </c>
      <c r="L48" s="14" t="s">
        <v>342</v>
      </c>
      <c r="M48" s="14" t="s">
        <v>739</v>
      </c>
      <c r="N48" s="14" t="s">
        <v>853</v>
      </c>
    </row>
    <row r="50">
      <c r="A50" s="14" t="s">
        <v>53</v>
      </c>
    </row>
    <row r="51">
      <c r="B51" s="14">
        <v>32.0</v>
      </c>
      <c r="C51" s="15">
        <v>0.029910810189903714</v>
      </c>
      <c r="D51" s="14" t="s">
        <v>621</v>
      </c>
      <c r="E51" s="72" t="s">
        <v>159</v>
      </c>
      <c r="F51" s="14" t="s">
        <v>156</v>
      </c>
      <c r="H51" s="14">
        <v>1060.0</v>
      </c>
      <c r="N51" s="14" t="s">
        <v>724</v>
      </c>
    </row>
    <row r="52">
      <c r="B52" s="14">
        <v>33.0</v>
      </c>
      <c r="C52" s="15">
        <v>0.03270645833254093</v>
      </c>
      <c r="D52" s="14" t="s">
        <v>154</v>
      </c>
      <c r="E52" s="72" t="s">
        <v>155</v>
      </c>
      <c r="F52" s="14" t="s">
        <v>156</v>
      </c>
      <c r="H52" s="14">
        <v>1060.0</v>
      </c>
      <c r="N52" s="14" t="s">
        <v>725</v>
      </c>
    </row>
    <row r="53">
      <c r="N53" s="14" t="s">
        <v>855</v>
      </c>
    </row>
    <row r="54">
      <c r="B54" s="14">
        <v>34.0</v>
      </c>
      <c r="C54" s="15">
        <v>0.03953550926235039</v>
      </c>
      <c r="D54" s="11" t="s">
        <v>161</v>
      </c>
      <c r="E54" s="14">
        <v>300.0</v>
      </c>
      <c r="F54" s="14" t="s">
        <v>156</v>
      </c>
      <c r="H54" s="14">
        <v>1050.0</v>
      </c>
    </row>
    <row r="55">
      <c r="B55" s="14">
        <v>35.0</v>
      </c>
      <c r="C55" s="15">
        <v>0.047927638894179836</v>
      </c>
      <c r="D55" s="11" t="s">
        <v>161</v>
      </c>
      <c r="E55" s="14">
        <v>300.0</v>
      </c>
      <c r="F55" s="14" t="s">
        <v>156</v>
      </c>
      <c r="H55" s="14">
        <v>1060.0</v>
      </c>
      <c r="J55" s="14" t="s">
        <v>856</v>
      </c>
      <c r="N55" s="14" t="s">
        <v>857</v>
      </c>
    </row>
    <row r="56">
      <c r="B56" s="14">
        <v>36.0</v>
      </c>
      <c r="C56" s="15">
        <v>0.05348350694112014</v>
      </c>
      <c r="D56" s="14" t="s">
        <v>163</v>
      </c>
      <c r="E56" s="72">
        <v>1800.0</v>
      </c>
      <c r="F56" s="14" t="s">
        <v>156</v>
      </c>
      <c r="H56" s="14">
        <v>1060.0</v>
      </c>
      <c r="I56" s="72" t="s">
        <v>165</v>
      </c>
      <c r="J56" s="14" t="s">
        <v>858</v>
      </c>
      <c r="N56" s="14" t="s">
        <v>250</v>
      </c>
    </row>
    <row r="57">
      <c r="B57" s="14">
        <v>37.0</v>
      </c>
      <c r="C57" s="15">
        <v>0.07578703703703704</v>
      </c>
      <c r="D57" s="14" t="s">
        <v>163</v>
      </c>
      <c r="E57" s="72">
        <v>1800.0</v>
      </c>
      <c r="F57" s="14" t="s">
        <v>156</v>
      </c>
      <c r="G57" s="14" t="s">
        <v>859</v>
      </c>
      <c r="H57" s="14">
        <v>1060.0</v>
      </c>
      <c r="I57" s="72" t="s">
        <v>165</v>
      </c>
      <c r="J57" s="14" t="s">
        <v>860</v>
      </c>
      <c r="N57" s="14" t="s">
        <v>169</v>
      </c>
    </row>
    <row r="58">
      <c r="B58" s="14">
        <v>38.0</v>
      </c>
      <c r="C58" s="15">
        <v>0.09756598380045034</v>
      </c>
      <c r="D58" s="14" t="s">
        <v>163</v>
      </c>
      <c r="E58" s="72">
        <v>1800.0</v>
      </c>
      <c r="F58" s="14" t="s">
        <v>156</v>
      </c>
      <c r="G58" s="14" t="s">
        <v>861</v>
      </c>
      <c r="H58" s="14">
        <v>1060.0</v>
      </c>
      <c r="I58" s="72" t="s">
        <v>165</v>
      </c>
      <c r="J58" s="14" t="s">
        <v>862</v>
      </c>
      <c r="N58" s="14" t="s">
        <v>171</v>
      </c>
      <c r="O58" s="14" t="s">
        <v>863</v>
      </c>
    </row>
    <row r="59">
      <c r="B59" s="14">
        <v>39.0</v>
      </c>
      <c r="C59" s="15">
        <v>0.1213313657353865</v>
      </c>
      <c r="D59" s="14" t="s">
        <v>163</v>
      </c>
      <c r="E59" s="72">
        <v>1800.0</v>
      </c>
      <c r="F59" s="14" t="s">
        <v>156</v>
      </c>
      <c r="G59" s="14" t="s">
        <v>864</v>
      </c>
      <c r="H59" s="14">
        <v>1060.0</v>
      </c>
      <c r="I59" s="72" t="s">
        <v>165</v>
      </c>
      <c r="J59" s="14" t="s">
        <v>252</v>
      </c>
      <c r="N59" s="14" t="s">
        <v>173</v>
      </c>
    </row>
    <row r="60">
      <c r="B60" s="14">
        <v>40.0</v>
      </c>
      <c r="C60" s="15">
        <v>0.143116307866876</v>
      </c>
      <c r="D60" s="14" t="s">
        <v>163</v>
      </c>
      <c r="E60" s="72">
        <v>1800.0</v>
      </c>
      <c r="F60" s="14" t="s">
        <v>156</v>
      </c>
      <c r="G60" s="14" t="s">
        <v>865</v>
      </c>
      <c r="H60" s="14">
        <v>1060.0</v>
      </c>
      <c r="I60" s="72" t="s">
        <v>165</v>
      </c>
      <c r="J60" s="14" t="s">
        <v>663</v>
      </c>
      <c r="N60" s="14" t="s">
        <v>175</v>
      </c>
    </row>
    <row r="61">
      <c r="B61" s="14">
        <v>41.0</v>
      </c>
      <c r="C61" s="15">
        <v>0.16724194444395835</v>
      </c>
      <c r="D61" s="14" t="s">
        <v>163</v>
      </c>
      <c r="E61" s="72">
        <v>1800.0</v>
      </c>
      <c r="F61" s="14" t="s">
        <v>156</v>
      </c>
      <c r="G61" s="14" t="s">
        <v>866</v>
      </c>
      <c r="H61" s="14">
        <v>1060.0</v>
      </c>
      <c r="I61" s="72" t="s">
        <v>165</v>
      </c>
      <c r="J61" s="14" t="s">
        <v>858</v>
      </c>
      <c r="N61" s="14" t="s">
        <v>177</v>
      </c>
    </row>
    <row r="62">
      <c r="B62" s="14">
        <v>42.0</v>
      </c>
      <c r="C62" s="15">
        <v>0.18735300925618503</v>
      </c>
      <c r="D62" s="14" t="s">
        <v>163</v>
      </c>
      <c r="E62" s="72">
        <v>1800.0</v>
      </c>
      <c r="F62" s="14" t="s">
        <v>156</v>
      </c>
      <c r="G62" s="14" t="s">
        <v>867</v>
      </c>
      <c r="H62" s="14">
        <v>1060.0</v>
      </c>
      <c r="I62" s="72" t="s">
        <v>165</v>
      </c>
      <c r="J62" s="14" t="s">
        <v>858</v>
      </c>
      <c r="N62" s="14" t="s">
        <v>179</v>
      </c>
    </row>
    <row r="63">
      <c r="E63" s="73"/>
      <c r="I63" s="73"/>
    </row>
    <row r="64">
      <c r="B64" s="14">
        <v>43.0</v>
      </c>
      <c r="C64" s="15">
        <v>0.2113269791661878</v>
      </c>
      <c r="D64" s="14" t="s">
        <v>163</v>
      </c>
      <c r="E64" s="14">
        <v>30.0</v>
      </c>
      <c r="F64" s="14" t="s">
        <v>156</v>
      </c>
      <c r="H64" s="14">
        <v>1060.0</v>
      </c>
      <c r="I64" s="73"/>
      <c r="N64" s="14" t="s">
        <v>868</v>
      </c>
      <c r="O64" s="14" t="s">
        <v>744</v>
      </c>
    </row>
    <row r="65">
      <c r="B65" s="14">
        <v>44.0</v>
      </c>
      <c r="C65" s="15">
        <v>0.21497151620860677</v>
      </c>
      <c r="D65" s="14" t="s">
        <v>163</v>
      </c>
      <c r="E65" s="14">
        <v>260.0</v>
      </c>
      <c r="F65" s="14" t="s">
        <v>156</v>
      </c>
      <c r="H65" s="14">
        <v>1060.0</v>
      </c>
      <c r="K65" s="14" t="s">
        <v>869</v>
      </c>
      <c r="M65" s="14" t="s">
        <v>739</v>
      </c>
      <c r="N65" s="14" t="s">
        <v>868</v>
      </c>
    </row>
    <row r="66">
      <c r="B66" s="14">
        <v>45.0</v>
      </c>
      <c r="C66" s="15">
        <v>0.21859953703703705</v>
      </c>
      <c r="D66" s="14" t="s">
        <v>163</v>
      </c>
      <c r="E66" s="14">
        <v>30.0</v>
      </c>
      <c r="F66" s="14" t="s">
        <v>156</v>
      </c>
      <c r="H66" s="14">
        <v>1060.0</v>
      </c>
      <c r="N66" s="14" t="s">
        <v>870</v>
      </c>
      <c r="O66" s="14" t="s">
        <v>738</v>
      </c>
    </row>
    <row r="67">
      <c r="B67" s="14">
        <v>46.0</v>
      </c>
      <c r="C67" s="15">
        <v>0.22208133101958083</v>
      </c>
      <c r="D67" s="14" t="s">
        <v>163</v>
      </c>
      <c r="E67" s="14">
        <v>30.0</v>
      </c>
      <c r="F67" s="14" t="s">
        <v>156</v>
      </c>
      <c r="H67" s="14">
        <v>1060.0</v>
      </c>
      <c r="K67" s="14" t="s">
        <v>869</v>
      </c>
      <c r="M67" s="14" t="s">
        <v>739</v>
      </c>
      <c r="N67" s="14" t="s">
        <v>870</v>
      </c>
      <c r="O67" s="14" t="s">
        <v>738</v>
      </c>
    </row>
    <row r="68">
      <c r="B68" s="14">
        <v>47.0</v>
      </c>
      <c r="C68" s="15">
        <v>0.22340277777777778</v>
      </c>
      <c r="D68" s="14" t="s">
        <v>163</v>
      </c>
      <c r="E68" s="14">
        <v>30.0</v>
      </c>
      <c r="F68" s="14" t="s">
        <v>156</v>
      </c>
      <c r="H68" s="14">
        <v>1060.0</v>
      </c>
      <c r="K68" s="14" t="s">
        <v>869</v>
      </c>
      <c r="M68" s="14" t="s">
        <v>739</v>
      </c>
      <c r="N68" s="14" t="s">
        <v>870</v>
      </c>
      <c r="O68" s="14" t="s">
        <v>744</v>
      </c>
    </row>
    <row r="69">
      <c r="B69" s="14">
        <v>48.0</v>
      </c>
      <c r="C69" s="15">
        <v>0.2269354629679583</v>
      </c>
      <c r="D69" s="14" t="s">
        <v>163</v>
      </c>
      <c r="E69" s="14">
        <v>260.0</v>
      </c>
      <c r="F69" s="14" t="s">
        <v>156</v>
      </c>
      <c r="H69" s="14">
        <v>1060.0</v>
      </c>
      <c r="K69" s="14" t="s">
        <v>871</v>
      </c>
      <c r="L69" s="14" t="s">
        <v>789</v>
      </c>
      <c r="M69" s="14" t="s">
        <v>739</v>
      </c>
      <c r="N69" s="14" t="s">
        <v>870</v>
      </c>
      <c r="O69" s="14" t="s">
        <v>872</v>
      </c>
    </row>
    <row r="71">
      <c r="B71" s="14">
        <v>49.0</v>
      </c>
      <c r="C71" s="15">
        <v>0.23143598379101604</v>
      </c>
      <c r="D71" s="14" t="s">
        <v>621</v>
      </c>
      <c r="E71" s="72" t="s">
        <v>159</v>
      </c>
      <c r="F71" s="14" t="s">
        <v>156</v>
      </c>
      <c r="H71" s="14">
        <v>1060.0</v>
      </c>
      <c r="N71" s="14" t="s">
        <v>873</v>
      </c>
    </row>
    <row r="72">
      <c r="B72" s="14">
        <v>50.0</v>
      </c>
      <c r="C72" s="15">
        <v>0.23447576389298774</v>
      </c>
      <c r="D72" s="14" t="s">
        <v>154</v>
      </c>
      <c r="E72" s="72" t="s">
        <v>155</v>
      </c>
      <c r="F72" s="14" t="s">
        <v>156</v>
      </c>
      <c r="H72" s="14">
        <v>1060.0</v>
      </c>
      <c r="N72" s="14" t="s">
        <v>874</v>
      </c>
    </row>
    <row r="74">
      <c r="B74" s="14">
        <v>51.0</v>
      </c>
      <c r="C74" s="15">
        <v>0.24539519676181953</v>
      </c>
      <c r="D74" s="74" t="s">
        <v>213</v>
      </c>
      <c r="E74" s="14" t="s">
        <v>214</v>
      </c>
      <c r="F74" s="14" t="s">
        <v>156</v>
      </c>
      <c r="L74" s="14" t="s">
        <v>687</v>
      </c>
      <c r="N74" s="74" t="s">
        <v>875</v>
      </c>
      <c r="T74" s="14" t="s">
        <v>876</v>
      </c>
    </row>
    <row r="75">
      <c r="B75" s="14">
        <v>52.0</v>
      </c>
      <c r="C75" s="15">
        <v>0.248640046294895</v>
      </c>
      <c r="D75" s="74" t="s">
        <v>213</v>
      </c>
      <c r="E75" s="14" t="s">
        <v>877</v>
      </c>
      <c r="F75" s="14" t="s">
        <v>156</v>
      </c>
      <c r="L75" s="14" t="s">
        <v>687</v>
      </c>
      <c r="N75" s="74" t="s">
        <v>878</v>
      </c>
      <c r="T75" s="14" t="s">
        <v>763</v>
      </c>
      <c r="U75" s="14" t="s">
        <v>764</v>
      </c>
      <c r="V75" s="14" t="s">
        <v>765</v>
      </c>
      <c r="W75" s="14" t="s">
        <v>766</v>
      </c>
    </row>
    <row r="76">
      <c r="B76" s="14">
        <v>53.0</v>
      </c>
      <c r="C76" s="15">
        <v>0.25082721064973157</v>
      </c>
      <c r="D76" s="74" t="s">
        <v>213</v>
      </c>
      <c r="E76" s="14" t="s">
        <v>879</v>
      </c>
      <c r="F76" s="14" t="s">
        <v>156</v>
      </c>
      <c r="L76" s="14" t="s">
        <v>687</v>
      </c>
      <c r="N76" s="74" t="s">
        <v>880</v>
      </c>
      <c r="T76" s="74">
        <v>62.57</v>
      </c>
      <c r="U76" s="74">
        <v>49.62</v>
      </c>
      <c r="V76" s="74">
        <v>46.95</v>
      </c>
      <c r="W76" s="74">
        <v>19.56</v>
      </c>
    </row>
    <row r="77">
      <c r="B77" s="14">
        <v>54.0</v>
      </c>
      <c r="C77" s="15">
        <v>0.25266092592210043</v>
      </c>
      <c r="D77" s="74" t="s">
        <v>213</v>
      </c>
      <c r="E77" s="14" t="s">
        <v>881</v>
      </c>
      <c r="F77" s="14" t="s">
        <v>156</v>
      </c>
      <c r="L77" s="14" t="s">
        <v>687</v>
      </c>
      <c r="N77" s="74" t="s">
        <v>882</v>
      </c>
      <c r="T77" s="74">
        <v>27.27</v>
      </c>
      <c r="U77" s="74">
        <v>23.43</v>
      </c>
      <c r="V77" s="74">
        <v>21.72</v>
      </c>
      <c r="W77" s="74">
        <v>8.99</v>
      </c>
    </row>
    <row r="78">
      <c r="B78" s="14">
        <v>55.0</v>
      </c>
      <c r="C78" s="15">
        <v>0.25433206018351484</v>
      </c>
      <c r="D78" s="74" t="s">
        <v>213</v>
      </c>
      <c r="E78" s="14" t="s">
        <v>883</v>
      </c>
      <c r="F78" s="14" t="s">
        <v>156</v>
      </c>
      <c r="L78" s="14" t="s">
        <v>687</v>
      </c>
      <c r="N78" s="74" t="s">
        <v>884</v>
      </c>
      <c r="T78" s="74">
        <v>12.21</v>
      </c>
      <c r="U78" s="74">
        <v>12.21</v>
      </c>
      <c r="V78" s="74">
        <v>10.74</v>
      </c>
      <c r="W78" s="74">
        <v>4.39</v>
      </c>
    </row>
    <row r="80">
      <c r="B80" s="14" t="s">
        <v>509</v>
      </c>
      <c r="D80" s="14" t="s">
        <v>226</v>
      </c>
      <c r="E80" s="14">
        <v>1800.0</v>
      </c>
      <c r="F80" s="14" t="s">
        <v>156</v>
      </c>
    </row>
  </sheetData>
  <mergeCells count="13">
    <mergeCell ref="B5:B6"/>
    <mergeCell ref="C5:C6"/>
    <mergeCell ref="K5:M5"/>
    <mergeCell ref="N5:N6"/>
    <mergeCell ref="O5:S6"/>
    <mergeCell ref="O7:S7"/>
    <mergeCell ref="C1:F1"/>
    <mergeCell ref="H1:N1"/>
    <mergeCell ref="O1:S1"/>
    <mergeCell ref="H2:N2"/>
    <mergeCell ref="O2:S2"/>
    <mergeCell ref="O3:S3"/>
    <mergeCell ref="O4:S4"/>
  </mergeCells>
  <drawing r:id="rId1"/>
</worksheet>
</file>

<file path=xl/worksheets/sheet1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6.0" topLeftCell="A7" activePane="bottomLeft" state="frozen"/>
      <selection activeCell="B8" sqref="B8" pane="bottomLeft"/>
    </sheetView>
  </sheetViews>
  <sheetFormatPr customHeight="1" defaultColWidth="12.63" defaultRowHeight="15.75"/>
  <cols>
    <col customWidth="1" min="14" max="14" width="30.88"/>
    <col customWidth="1" min="15" max="15" width="30.0"/>
  </cols>
  <sheetData>
    <row r="1">
      <c r="A1" s="43"/>
      <c r="B1" s="44" t="s">
        <v>119</v>
      </c>
      <c r="C1" s="88">
        <v>45482.0</v>
      </c>
      <c r="D1" s="46"/>
      <c r="E1" s="46"/>
      <c r="F1" s="47"/>
      <c r="G1" s="44" t="s">
        <v>120</v>
      </c>
      <c r="H1" s="71" t="s">
        <v>885</v>
      </c>
      <c r="I1" s="49"/>
      <c r="J1" s="49"/>
      <c r="K1" s="49"/>
      <c r="L1" s="49"/>
      <c r="M1" s="49"/>
      <c r="N1" s="50"/>
      <c r="O1" s="48"/>
      <c r="P1" s="49"/>
      <c r="Q1" s="49"/>
      <c r="R1" s="49"/>
      <c r="S1" s="50"/>
    </row>
    <row r="2">
      <c r="A2" s="51"/>
      <c r="B2" s="52" t="s">
        <v>121</v>
      </c>
      <c r="C2" s="53" t="s">
        <v>618</v>
      </c>
      <c r="D2" s="54"/>
      <c r="E2" s="54"/>
      <c r="F2" s="55"/>
      <c r="G2" s="56" t="s">
        <v>122</v>
      </c>
      <c r="H2" s="57" t="s">
        <v>123</v>
      </c>
      <c r="I2" s="49"/>
      <c r="J2" s="49"/>
      <c r="K2" s="49"/>
      <c r="L2" s="49"/>
      <c r="M2" s="49"/>
      <c r="N2" s="50"/>
      <c r="O2" s="48"/>
      <c r="P2" s="49"/>
      <c r="Q2" s="49"/>
      <c r="R2" s="49"/>
      <c r="S2" s="50"/>
    </row>
    <row r="3">
      <c r="A3" s="58"/>
      <c r="B3" s="59"/>
      <c r="C3" s="59"/>
      <c r="D3" s="59"/>
      <c r="E3" s="59"/>
      <c r="F3" s="59"/>
      <c r="G3" s="59"/>
      <c r="H3" s="59"/>
      <c r="I3" s="59"/>
      <c r="J3" s="59"/>
      <c r="K3" s="59"/>
      <c r="L3" s="59"/>
      <c r="M3" s="59"/>
      <c r="N3" s="59"/>
      <c r="O3" s="48"/>
      <c r="P3" s="49"/>
      <c r="Q3" s="49"/>
      <c r="R3" s="49"/>
      <c r="S3" s="50"/>
    </row>
    <row r="4">
      <c r="A4" s="51"/>
      <c r="B4" s="43"/>
      <c r="C4" s="43"/>
      <c r="D4" s="43"/>
      <c r="E4" s="43"/>
      <c r="F4" s="43"/>
      <c r="G4" s="43"/>
      <c r="H4" s="43"/>
      <c r="I4" s="43"/>
      <c r="J4" s="43"/>
      <c r="K4" s="43"/>
      <c r="L4" s="43"/>
      <c r="M4" s="43"/>
      <c r="N4" s="43"/>
      <c r="O4" s="48"/>
      <c r="P4" s="49"/>
      <c r="Q4" s="49"/>
      <c r="R4" s="49"/>
      <c r="S4" s="50"/>
    </row>
    <row r="5">
      <c r="A5" s="60" t="s">
        <v>124</v>
      </c>
      <c r="B5" s="61" t="s">
        <v>125</v>
      </c>
      <c r="C5" s="61" t="s">
        <v>126</v>
      </c>
      <c r="D5" s="62"/>
      <c r="E5" s="63" t="s">
        <v>127</v>
      </c>
      <c r="F5" s="63" t="s">
        <v>128</v>
      </c>
      <c r="G5" s="62"/>
      <c r="H5" s="62"/>
      <c r="I5" s="63" t="s">
        <v>129</v>
      </c>
      <c r="J5" s="63" t="s">
        <v>130</v>
      </c>
      <c r="K5" s="64" t="s">
        <v>131</v>
      </c>
      <c r="L5" s="49"/>
      <c r="M5" s="50"/>
      <c r="N5" s="65" t="s">
        <v>132</v>
      </c>
      <c r="O5" s="66" t="s">
        <v>133</v>
      </c>
      <c r="S5" s="67"/>
    </row>
    <row r="6">
      <c r="A6" s="60" t="s">
        <v>134</v>
      </c>
      <c r="B6" s="50"/>
      <c r="C6" s="50"/>
      <c r="D6" s="63" t="s">
        <v>135</v>
      </c>
      <c r="E6" s="63" t="s">
        <v>136</v>
      </c>
      <c r="F6" s="63" t="s">
        <v>137</v>
      </c>
      <c r="G6" s="63" t="s">
        <v>138</v>
      </c>
      <c r="H6" s="63" t="s">
        <v>139</v>
      </c>
      <c r="I6" s="63" t="s">
        <v>140</v>
      </c>
      <c r="J6" s="63" t="s">
        <v>141</v>
      </c>
      <c r="K6" s="63" t="s">
        <v>142</v>
      </c>
      <c r="L6" s="63" t="s">
        <v>143</v>
      </c>
      <c r="M6" s="63" t="s">
        <v>144</v>
      </c>
      <c r="N6" s="50"/>
      <c r="O6" s="49"/>
      <c r="P6" s="49"/>
      <c r="Q6" s="49"/>
      <c r="R6" s="49"/>
      <c r="S6" s="50"/>
    </row>
    <row r="7">
      <c r="A7" s="68"/>
      <c r="B7" s="55"/>
      <c r="C7" s="69" t="s">
        <v>145</v>
      </c>
      <c r="D7" s="2"/>
      <c r="E7" s="2"/>
      <c r="F7" s="2"/>
      <c r="G7" s="2"/>
      <c r="H7" s="2"/>
      <c r="I7" s="2"/>
      <c r="J7" s="2"/>
      <c r="K7" s="2"/>
      <c r="L7" s="2"/>
      <c r="M7" s="2"/>
      <c r="N7" s="70" t="s">
        <v>886</v>
      </c>
    </row>
    <row r="8">
      <c r="N8" s="14" t="s">
        <v>620</v>
      </c>
    </row>
    <row r="9">
      <c r="A9" s="14" t="s">
        <v>55</v>
      </c>
    </row>
    <row r="10">
      <c r="B10" s="89">
        <v>45301.0</v>
      </c>
      <c r="C10" s="15">
        <v>0.6507214583325549</v>
      </c>
      <c r="D10" s="14" t="s">
        <v>234</v>
      </c>
      <c r="E10" s="14">
        <v>0.0</v>
      </c>
      <c r="F10" s="14" t="s">
        <v>156</v>
      </c>
    </row>
    <row r="12">
      <c r="B12" s="14">
        <v>11.0</v>
      </c>
      <c r="C12" s="15">
        <v>0.6947808564800653</v>
      </c>
      <c r="D12" s="14" t="s">
        <v>621</v>
      </c>
      <c r="E12" s="72" t="s">
        <v>159</v>
      </c>
      <c r="F12" s="14" t="s">
        <v>156</v>
      </c>
      <c r="N12" s="14" t="s">
        <v>698</v>
      </c>
    </row>
    <row r="13">
      <c r="B13" s="14">
        <v>12.0</v>
      </c>
      <c r="C13" s="15">
        <v>0.6982887615740765</v>
      </c>
      <c r="D13" s="14" t="s">
        <v>154</v>
      </c>
      <c r="E13" s="72" t="s">
        <v>155</v>
      </c>
      <c r="F13" s="14" t="s">
        <v>156</v>
      </c>
      <c r="N13" s="14" t="s">
        <v>699</v>
      </c>
    </row>
    <row r="15">
      <c r="D15" s="14" t="s">
        <v>887</v>
      </c>
      <c r="E15" s="72"/>
      <c r="F15" s="14"/>
    </row>
    <row r="16">
      <c r="B16" s="14">
        <v>13.0</v>
      </c>
      <c r="C16" s="15">
        <v>0.7042320717591792</v>
      </c>
      <c r="D16" s="14" t="s">
        <v>621</v>
      </c>
      <c r="E16" s="72" t="s">
        <v>888</v>
      </c>
      <c r="F16" s="14" t="s">
        <v>156</v>
      </c>
      <c r="N16" s="14" t="s">
        <v>889</v>
      </c>
    </row>
    <row r="17">
      <c r="B17" s="14">
        <v>14.0</v>
      </c>
      <c r="C17" s="15">
        <v>0.7093167592538521</v>
      </c>
      <c r="D17" s="14" t="s">
        <v>621</v>
      </c>
      <c r="E17" s="72" t="s">
        <v>890</v>
      </c>
      <c r="F17" s="14" t="s">
        <v>156</v>
      </c>
      <c r="N17" s="14" t="s">
        <v>891</v>
      </c>
    </row>
    <row r="18">
      <c r="B18" s="14">
        <v>15.0</v>
      </c>
      <c r="C18" s="15">
        <v>0.7135142708284548</v>
      </c>
      <c r="D18" s="14" t="s">
        <v>621</v>
      </c>
      <c r="E18" s="72" t="s">
        <v>892</v>
      </c>
      <c r="F18" s="14" t="s">
        <v>156</v>
      </c>
      <c r="N18" s="14" t="s">
        <v>893</v>
      </c>
    </row>
    <row r="19">
      <c r="B19" s="14">
        <v>16.0</v>
      </c>
      <c r="C19" s="15">
        <v>0.7176731481449679</v>
      </c>
      <c r="D19" s="14" t="s">
        <v>621</v>
      </c>
      <c r="E19" s="72" t="s">
        <v>894</v>
      </c>
      <c r="F19" s="14" t="s">
        <v>156</v>
      </c>
      <c r="N19" s="14" t="s">
        <v>895</v>
      </c>
    </row>
    <row r="20">
      <c r="B20" s="14">
        <v>17.0</v>
      </c>
      <c r="C20" s="15">
        <v>0.7218453703681007</v>
      </c>
      <c r="D20" s="14" t="s">
        <v>621</v>
      </c>
      <c r="E20" s="72" t="s">
        <v>896</v>
      </c>
      <c r="F20" s="14" t="s">
        <v>156</v>
      </c>
      <c r="N20" s="14" t="s">
        <v>897</v>
      </c>
    </row>
    <row r="21">
      <c r="B21" s="14">
        <v>18.0</v>
      </c>
      <c r="C21" s="15">
        <v>0.7267334259231575</v>
      </c>
      <c r="D21" s="14" t="s">
        <v>621</v>
      </c>
      <c r="E21" s="72" t="s">
        <v>898</v>
      </c>
      <c r="F21" s="14" t="s">
        <v>156</v>
      </c>
      <c r="H21" s="93" t="s">
        <v>899</v>
      </c>
      <c r="I21" s="14" t="s">
        <v>900</v>
      </c>
      <c r="N21" s="14" t="s">
        <v>901</v>
      </c>
      <c r="P21" s="14" t="s">
        <v>902</v>
      </c>
    </row>
    <row r="22">
      <c r="C22" s="15"/>
      <c r="E22" s="72"/>
      <c r="I22" s="14" t="s">
        <v>903</v>
      </c>
    </row>
    <row r="23">
      <c r="B23" s="14">
        <v>19.0</v>
      </c>
      <c r="D23" s="14" t="s">
        <v>234</v>
      </c>
      <c r="E23" s="14">
        <v>0.0</v>
      </c>
      <c r="F23" s="14" t="s">
        <v>156</v>
      </c>
      <c r="N23" s="14" t="s">
        <v>904</v>
      </c>
    </row>
    <row r="25">
      <c r="D25" s="14" t="s">
        <v>905</v>
      </c>
      <c r="E25" s="72"/>
    </row>
    <row r="26">
      <c r="B26" s="14">
        <v>20.0</v>
      </c>
      <c r="C26" s="15">
        <v>0.7514540046249749</v>
      </c>
      <c r="D26" s="74" t="s">
        <v>213</v>
      </c>
      <c r="E26" s="74" t="s">
        <v>906</v>
      </c>
      <c r="F26" s="14" t="s">
        <v>156</v>
      </c>
      <c r="N26" s="74" t="s">
        <v>907</v>
      </c>
      <c r="Q26" s="14"/>
      <c r="T26" s="14" t="s">
        <v>760</v>
      </c>
    </row>
    <row r="27">
      <c r="B27" s="14">
        <v>21.0</v>
      </c>
      <c r="C27" s="15">
        <v>0.7533712384247337</v>
      </c>
      <c r="D27" s="74" t="s">
        <v>213</v>
      </c>
      <c r="E27" s="74" t="s">
        <v>908</v>
      </c>
      <c r="F27" s="14" t="s">
        <v>156</v>
      </c>
      <c r="L27" s="14" t="s">
        <v>215</v>
      </c>
      <c r="N27" s="74" t="s">
        <v>909</v>
      </c>
      <c r="T27" s="14" t="s">
        <v>763</v>
      </c>
      <c r="U27" s="14" t="s">
        <v>764</v>
      </c>
      <c r="V27" s="14" t="s">
        <v>765</v>
      </c>
      <c r="W27" s="14" t="s">
        <v>766</v>
      </c>
    </row>
    <row r="28">
      <c r="B28" s="14">
        <v>22.0</v>
      </c>
      <c r="C28" s="15">
        <v>0.7557010763848666</v>
      </c>
      <c r="D28" s="74" t="s">
        <v>213</v>
      </c>
      <c r="E28" s="74" t="s">
        <v>910</v>
      </c>
      <c r="F28" s="14" t="s">
        <v>156</v>
      </c>
      <c r="L28" s="14" t="s">
        <v>215</v>
      </c>
      <c r="N28" s="74" t="s">
        <v>911</v>
      </c>
      <c r="T28" s="74">
        <v>63.28</v>
      </c>
      <c r="U28" s="74">
        <v>62.13</v>
      </c>
      <c r="V28" s="74">
        <v>43.72</v>
      </c>
      <c r="W28" s="74">
        <v>25.2</v>
      </c>
    </row>
    <row r="30">
      <c r="B30" s="14">
        <v>23.0</v>
      </c>
      <c r="C30" s="15">
        <v>0.7778077199036488</v>
      </c>
      <c r="D30" s="14" t="s">
        <v>621</v>
      </c>
      <c r="E30" s="72" t="s">
        <v>159</v>
      </c>
      <c r="F30" s="14" t="s">
        <v>156</v>
      </c>
      <c r="N30" s="14" t="s">
        <v>724</v>
      </c>
    </row>
    <row r="31">
      <c r="B31" s="14">
        <v>24.0</v>
      </c>
      <c r="C31" s="15">
        <v>0.7807653472264064</v>
      </c>
      <c r="D31" s="14" t="s">
        <v>154</v>
      </c>
      <c r="E31" s="72" t="s">
        <v>155</v>
      </c>
      <c r="F31" s="14" t="s">
        <v>156</v>
      </c>
      <c r="N31" s="14" t="s">
        <v>725</v>
      </c>
    </row>
    <row r="33">
      <c r="B33" s="14">
        <v>25.0</v>
      </c>
      <c r="C33" s="15">
        <v>0.7835524884285405</v>
      </c>
      <c r="D33" s="11" t="s">
        <v>161</v>
      </c>
      <c r="E33" s="14">
        <v>300.0</v>
      </c>
      <c r="F33" s="14" t="s">
        <v>156</v>
      </c>
      <c r="H33" s="14">
        <v>1060.0</v>
      </c>
      <c r="I33" s="18" t="s">
        <v>165</v>
      </c>
    </row>
    <row r="34">
      <c r="N34" s="14" t="s">
        <v>912</v>
      </c>
    </row>
    <row r="35">
      <c r="B35" s="14">
        <v>26.0</v>
      </c>
      <c r="C35" s="15">
        <v>0.7925596412023879</v>
      </c>
      <c r="D35" s="11" t="s">
        <v>161</v>
      </c>
      <c r="E35" s="14">
        <v>300.0</v>
      </c>
      <c r="F35" s="14" t="s">
        <v>156</v>
      </c>
      <c r="H35" s="14">
        <v>1050.0</v>
      </c>
      <c r="I35" s="18" t="s">
        <v>165</v>
      </c>
    </row>
    <row r="36">
      <c r="B36" s="14">
        <v>27.0</v>
      </c>
      <c r="C36" s="15">
        <v>0.8007875347248046</v>
      </c>
      <c r="D36" s="14" t="s">
        <v>163</v>
      </c>
      <c r="E36" s="72">
        <v>1800.0</v>
      </c>
      <c r="F36" s="14" t="s">
        <v>156</v>
      </c>
      <c r="G36" s="14" t="s">
        <v>913</v>
      </c>
      <c r="H36" s="14">
        <v>1060.0</v>
      </c>
      <c r="I36" s="72" t="s">
        <v>165</v>
      </c>
      <c r="J36" s="14" t="s">
        <v>841</v>
      </c>
      <c r="N36" s="14" t="s">
        <v>250</v>
      </c>
      <c r="O36" s="14" t="s">
        <v>914</v>
      </c>
    </row>
    <row r="37">
      <c r="B37" s="14">
        <v>28.0</v>
      </c>
      <c r="C37" s="15">
        <v>0.8233795601845486</v>
      </c>
      <c r="D37" s="14" t="s">
        <v>163</v>
      </c>
      <c r="E37" s="72">
        <v>1800.0</v>
      </c>
      <c r="F37" s="14" t="s">
        <v>156</v>
      </c>
      <c r="G37" s="14" t="s">
        <v>915</v>
      </c>
      <c r="H37" s="14">
        <v>1060.0</v>
      </c>
      <c r="I37" s="72" t="s">
        <v>165</v>
      </c>
      <c r="J37" s="14" t="s">
        <v>916</v>
      </c>
      <c r="N37" s="14" t="s">
        <v>169</v>
      </c>
    </row>
    <row r="38">
      <c r="B38" s="14">
        <v>29.0</v>
      </c>
      <c r="C38" s="15">
        <v>0.845832141203573</v>
      </c>
      <c r="D38" s="14" t="s">
        <v>163</v>
      </c>
      <c r="E38" s="72">
        <v>1800.0</v>
      </c>
      <c r="F38" s="14" t="s">
        <v>156</v>
      </c>
      <c r="G38" s="14" t="s">
        <v>917</v>
      </c>
      <c r="H38" s="14">
        <v>1060.0</v>
      </c>
      <c r="I38" s="72" t="s">
        <v>165</v>
      </c>
      <c r="J38" s="14" t="s">
        <v>636</v>
      </c>
      <c r="N38" s="14" t="s">
        <v>171</v>
      </c>
    </row>
    <row r="39">
      <c r="B39" s="14">
        <v>30.0</v>
      </c>
      <c r="C39" s="15">
        <v>0.8683420833331184</v>
      </c>
      <c r="D39" s="14" t="s">
        <v>163</v>
      </c>
      <c r="E39" s="72">
        <v>1800.0</v>
      </c>
      <c r="F39" s="14" t="s">
        <v>156</v>
      </c>
      <c r="G39" s="14" t="s">
        <v>918</v>
      </c>
      <c r="H39" s="14">
        <v>1060.0</v>
      </c>
      <c r="I39" s="72" t="s">
        <v>165</v>
      </c>
      <c r="J39" s="14" t="s">
        <v>636</v>
      </c>
      <c r="N39" s="14" t="s">
        <v>173</v>
      </c>
      <c r="O39" s="14" t="s">
        <v>919</v>
      </c>
    </row>
    <row r="40">
      <c r="B40" s="14">
        <v>31.0</v>
      </c>
      <c r="C40" s="15">
        <v>0.8911403124948265</v>
      </c>
      <c r="D40" s="14" t="s">
        <v>154</v>
      </c>
      <c r="E40" s="72" t="s">
        <v>155</v>
      </c>
      <c r="F40" s="14" t="s">
        <v>156</v>
      </c>
      <c r="H40" s="14">
        <v>1060.0</v>
      </c>
      <c r="I40" s="73"/>
      <c r="N40" s="14" t="s">
        <v>725</v>
      </c>
    </row>
    <row r="41">
      <c r="B41" s="14">
        <v>32.0</v>
      </c>
      <c r="C41" s="15">
        <v>0.8928230208330206</v>
      </c>
      <c r="D41" s="14" t="s">
        <v>158</v>
      </c>
      <c r="E41" s="72" t="s">
        <v>159</v>
      </c>
      <c r="F41" s="14" t="s">
        <v>156</v>
      </c>
      <c r="H41" s="14">
        <v>1060.0</v>
      </c>
      <c r="I41" s="73"/>
      <c r="N41" s="14" t="s">
        <v>724</v>
      </c>
    </row>
    <row r="42">
      <c r="B42" s="14">
        <v>33.0</v>
      </c>
      <c r="C42" s="15">
        <v>0.8946875</v>
      </c>
      <c r="D42" s="14" t="s">
        <v>163</v>
      </c>
      <c r="E42" s="72">
        <v>1800.0</v>
      </c>
      <c r="F42" s="14" t="s">
        <v>156</v>
      </c>
      <c r="G42" s="14" t="s">
        <v>920</v>
      </c>
      <c r="H42" s="14">
        <v>1060.0</v>
      </c>
      <c r="I42" s="72" t="s">
        <v>165</v>
      </c>
      <c r="J42" s="14" t="s">
        <v>252</v>
      </c>
      <c r="N42" s="14" t="s">
        <v>175</v>
      </c>
    </row>
    <row r="43">
      <c r="B43" s="14">
        <v>34.0</v>
      </c>
      <c r="C43" s="15">
        <v>0.9173649537042365</v>
      </c>
      <c r="D43" s="14" t="s">
        <v>163</v>
      </c>
      <c r="E43" s="72">
        <v>1800.0</v>
      </c>
      <c r="F43" s="14" t="s">
        <v>156</v>
      </c>
      <c r="G43" s="14" t="s">
        <v>921</v>
      </c>
      <c r="H43" s="14">
        <v>1060.0</v>
      </c>
      <c r="I43" s="72" t="s">
        <v>165</v>
      </c>
      <c r="J43" s="14" t="s">
        <v>922</v>
      </c>
      <c r="N43" s="14" t="s">
        <v>177</v>
      </c>
      <c r="O43" s="14" t="s">
        <v>923</v>
      </c>
    </row>
    <row r="44">
      <c r="B44" s="14">
        <v>35.0</v>
      </c>
      <c r="C44" s="15">
        <v>0.9392013888888889</v>
      </c>
      <c r="D44" s="14" t="s">
        <v>163</v>
      </c>
      <c r="E44" s="72">
        <v>1800.0</v>
      </c>
      <c r="F44" s="14" t="s">
        <v>156</v>
      </c>
      <c r="H44" s="14">
        <v>1060.0</v>
      </c>
      <c r="I44" s="72" t="s">
        <v>165</v>
      </c>
      <c r="J44" s="91" t="s">
        <v>924</v>
      </c>
      <c r="N44" s="14" t="s">
        <v>179</v>
      </c>
      <c r="O44" s="91" t="s">
        <v>924</v>
      </c>
    </row>
    <row r="45">
      <c r="C45" s="91" t="s">
        <v>925</v>
      </c>
    </row>
    <row r="46">
      <c r="B46" s="14">
        <v>36.0</v>
      </c>
      <c r="C46" s="15">
        <v>0.9625705324069713</v>
      </c>
      <c r="D46" s="14" t="s">
        <v>163</v>
      </c>
      <c r="E46" s="72">
        <v>1800.0</v>
      </c>
      <c r="F46" s="14" t="s">
        <v>156</v>
      </c>
      <c r="G46" s="14" t="s">
        <v>926</v>
      </c>
      <c r="H46" s="14">
        <v>1060.0</v>
      </c>
      <c r="I46" s="72" t="s">
        <v>165</v>
      </c>
      <c r="J46" s="14" t="s">
        <v>551</v>
      </c>
      <c r="N46" s="14" t="s">
        <v>169</v>
      </c>
    </row>
    <row r="47">
      <c r="B47" s="14">
        <v>37.0</v>
      </c>
      <c r="C47" s="15">
        <v>0.9849768518518518</v>
      </c>
      <c r="D47" s="14" t="s">
        <v>163</v>
      </c>
      <c r="E47" s="72">
        <v>1800.0</v>
      </c>
      <c r="F47" s="14" t="s">
        <v>156</v>
      </c>
      <c r="G47" s="14" t="s">
        <v>927</v>
      </c>
      <c r="H47" s="14">
        <v>1060.0</v>
      </c>
      <c r="I47" s="72" t="s">
        <v>165</v>
      </c>
      <c r="J47" s="14" t="s">
        <v>551</v>
      </c>
      <c r="N47" s="14" t="s">
        <v>171</v>
      </c>
    </row>
    <row r="48">
      <c r="B48" s="14">
        <v>38.0</v>
      </c>
      <c r="C48" s="15">
        <v>0.008381701387406792</v>
      </c>
      <c r="D48" s="14" t="s">
        <v>163</v>
      </c>
      <c r="E48" s="72">
        <v>1800.0</v>
      </c>
      <c r="F48" s="14" t="s">
        <v>156</v>
      </c>
      <c r="G48" s="14" t="s">
        <v>928</v>
      </c>
      <c r="H48" s="14">
        <v>1060.0</v>
      </c>
      <c r="I48" s="72" t="s">
        <v>165</v>
      </c>
      <c r="J48" s="14" t="s">
        <v>551</v>
      </c>
      <c r="N48" s="14" t="s">
        <v>179</v>
      </c>
    </row>
    <row r="49">
      <c r="D49" s="14" t="s">
        <v>929</v>
      </c>
    </row>
    <row r="50">
      <c r="B50" s="14">
        <v>39.0</v>
      </c>
      <c r="C50" s="15">
        <v>0.03080445602245163</v>
      </c>
      <c r="D50" s="14" t="s">
        <v>621</v>
      </c>
      <c r="E50" s="72" t="s">
        <v>159</v>
      </c>
      <c r="F50" s="14" t="s">
        <v>156</v>
      </c>
      <c r="N50" s="14" t="s">
        <v>724</v>
      </c>
    </row>
    <row r="51">
      <c r="B51" s="14">
        <v>40.0</v>
      </c>
      <c r="C51" s="15">
        <v>0.03389582176168915</v>
      </c>
      <c r="D51" s="14" t="s">
        <v>154</v>
      </c>
      <c r="E51" s="72" t="s">
        <v>155</v>
      </c>
      <c r="F51" s="14" t="s">
        <v>156</v>
      </c>
      <c r="N51" s="14" t="s">
        <v>725</v>
      </c>
    </row>
    <row r="53">
      <c r="C53" s="14" t="s">
        <v>930</v>
      </c>
    </row>
    <row r="54">
      <c r="B54" s="14">
        <v>41.0</v>
      </c>
      <c r="C54" s="15">
        <v>0.036411851848242804</v>
      </c>
      <c r="D54" s="14" t="s">
        <v>154</v>
      </c>
      <c r="E54" s="14" t="s">
        <v>931</v>
      </c>
      <c r="F54" s="14" t="s">
        <v>156</v>
      </c>
    </row>
    <row r="55">
      <c r="B55" s="14">
        <v>42.0</v>
      </c>
      <c r="C55" s="15">
        <v>0.03917677083518356</v>
      </c>
      <c r="D55" s="14" t="s">
        <v>154</v>
      </c>
      <c r="E55" s="14" t="s">
        <v>932</v>
      </c>
      <c r="F55" s="14" t="s">
        <v>156</v>
      </c>
    </row>
    <row r="56">
      <c r="B56" s="14">
        <v>43.0</v>
      </c>
      <c r="C56" s="15">
        <v>0.04213913193962071</v>
      </c>
      <c r="D56" s="14" t="s">
        <v>154</v>
      </c>
      <c r="E56" s="14" t="s">
        <v>933</v>
      </c>
      <c r="F56" s="14" t="s">
        <v>156</v>
      </c>
    </row>
    <row r="58">
      <c r="A58" s="14" t="s">
        <v>53</v>
      </c>
    </row>
    <row r="59">
      <c r="B59" s="14">
        <v>44.0</v>
      </c>
      <c r="C59" s="15">
        <v>0.08547364583500894</v>
      </c>
      <c r="D59" s="14" t="s">
        <v>621</v>
      </c>
      <c r="E59" s="72" t="s">
        <v>159</v>
      </c>
      <c r="F59" s="14" t="s">
        <v>156</v>
      </c>
      <c r="N59" s="14" t="s">
        <v>724</v>
      </c>
    </row>
    <row r="60">
      <c r="B60" s="14">
        <v>45.0</v>
      </c>
      <c r="C60" s="15">
        <v>0.08842592592592592</v>
      </c>
      <c r="D60" s="14" t="s">
        <v>154</v>
      </c>
      <c r="E60" s="72" t="s">
        <v>155</v>
      </c>
      <c r="F60" s="14" t="s">
        <v>156</v>
      </c>
      <c r="N60" s="14" t="s">
        <v>725</v>
      </c>
    </row>
    <row r="61">
      <c r="B61" s="14">
        <v>46.0</v>
      </c>
      <c r="C61" s="15">
        <v>0.09630780092265923</v>
      </c>
      <c r="D61" s="11" t="s">
        <v>161</v>
      </c>
      <c r="E61" s="14">
        <v>300.0</v>
      </c>
      <c r="F61" s="14" t="s">
        <v>156</v>
      </c>
      <c r="H61" s="14">
        <v>1060.0</v>
      </c>
      <c r="I61" s="72" t="s">
        <v>165</v>
      </c>
      <c r="N61" s="14" t="s">
        <v>934</v>
      </c>
    </row>
    <row r="62">
      <c r="B62" s="14">
        <v>47.0</v>
      </c>
      <c r="C62" s="15">
        <v>0.10273458332812879</v>
      </c>
      <c r="D62" s="11" t="s">
        <v>161</v>
      </c>
      <c r="E62" s="14">
        <v>300.0</v>
      </c>
      <c r="F62" s="14" t="s">
        <v>156</v>
      </c>
      <c r="H62" s="14">
        <v>1060.0</v>
      </c>
      <c r="I62" s="72" t="s">
        <v>165</v>
      </c>
      <c r="J62" s="14" t="s">
        <v>935</v>
      </c>
    </row>
    <row r="63">
      <c r="B63" s="14">
        <v>48.0</v>
      </c>
      <c r="C63" s="15">
        <v>0.11005391203798354</v>
      </c>
      <c r="D63" s="14" t="s">
        <v>163</v>
      </c>
      <c r="E63" s="72">
        <v>1800.0</v>
      </c>
      <c r="F63" s="14" t="s">
        <v>156</v>
      </c>
      <c r="G63" s="14" t="s">
        <v>936</v>
      </c>
      <c r="H63" s="14">
        <v>1060.0</v>
      </c>
      <c r="I63" s="72" t="s">
        <v>165</v>
      </c>
      <c r="J63" s="14" t="s">
        <v>408</v>
      </c>
      <c r="N63" s="14" t="s">
        <v>250</v>
      </c>
      <c r="O63" s="14" t="s">
        <v>937</v>
      </c>
    </row>
    <row r="64">
      <c r="B64" s="14">
        <v>49.0</v>
      </c>
      <c r="C64" s="15">
        <v>0.13297289352340158</v>
      </c>
      <c r="D64" s="14" t="s">
        <v>163</v>
      </c>
      <c r="E64" s="72">
        <v>1800.0</v>
      </c>
      <c r="F64" s="14" t="s">
        <v>156</v>
      </c>
      <c r="G64" s="14" t="s">
        <v>938</v>
      </c>
      <c r="H64" s="14">
        <v>1060.0</v>
      </c>
      <c r="I64" s="72" t="s">
        <v>165</v>
      </c>
      <c r="N64" s="14" t="s">
        <v>169</v>
      </c>
      <c r="O64" s="14" t="s">
        <v>937</v>
      </c>
    </row>
    <row r="65">
      <c r="B65" s="14">
        <v>50.0</v>
      </c>
      <c r="C65" s="15">
        <v>0.15503472222222223</v>
      </c>
      <c r="D65" s="14" t="s">
        <v>163</v>
      </c>
      <c r="E65" s="72">
        <v>1800.0</v>
      </c>
      <c r="F65" s="14" t="s">
        <v>156</v>
      </c>
      <c r="G65" s="14" t="s">
        <v>939</v>
      </c>
      <c r="H65" s="14">
        <v>1060.0</v>
      </c>
      <c r="I65" s="72" t="s">
        <v>165</v>
      </c>
      <c r="J65" s="14" t="s">
        <v>347</v>
      </c>
      <c r="N65" s="14" t="s">
        <v>171</v>
      </c>
      <c r="O65" s="14" t="s">
        <v>940</v>
      </c>
    </row>
    <row r="66">
      <c r="B66" s="94">
        <v>51.0</v>
      </c>
      <c r="C66" s="95">
        <v>45543.0</v>
      </c>
      <c r="D66" s="94" t="s">
        <v>163</v>
      </c>
      <c r="E66" s="96">
        <v>1800.0</v>
      </c>
      <c r="F66" s="94" t="s">
        <v>156</v>
      </c>
      <c r="G66" s="94" t="s">
        <v>941</v>
      </c>
      <c r="H66" s="94">
        <v>1060.0</v>
      </c>
      <c r="I66" s="96" t="s">
        <v>165</v>
      </c>
      <c r="J66" s="97"/>
      <c r="K66" s="97"/>
      <c r="L66" s="97"/>
      <c r="M66" s="97"/>
      <c r="N66" s="94" t="s">
        <v>173</v>
      </c>
      <c r="O66" s="82" t="s">
        <v>942</v>
      </c>
    </row>
    <row r="67">
      <c r="E67" s="72"/>
      <c r="I67" s="72"/>
    </row>
    <row r="68">
      <c r="D68" s="14" t="s">
        <v>943</v>
      </c>
      <c r="E68" s="72"/>
      <c r="I68" s="72"/>
    </row>
    <row r="69">
      <c r="B69" s="14" t="s">
        <v>944</v>
      </c>
      <c r="C69" s="15">
        <v>0.193233495374443</v>
      </c>
      <c r="D69" s="2" t="s">
        <v>513</v>
      </c>
      <c r="E69" s="18" t="s">
        <v>755</v>
      </c>
      <c r="F69" s="2" t="s">
        <v>156</v>
      </c>
      <c r="I69" s="72"/>
      <c r="N69" s="11" t="s">
        <v>945</v>
      </c>
    </row>
    <row r="70">
      <c r="D70" s="14" t="s">
        <v>946</v>
      </c>
    </row>
    <row r="71">
      <c r="B71" s="14">
        <v>56.0</v>
      </c>
      <c r="C71" s="15">
        <v>0.21911180555616738</v>
      </c>
      <c r="D71" s="14" t="s">
        <v>621</v>
      </c>
      <c r="E71" s="72" t="s">
        <v>159</v>
      </c>
      <c r="F71" s="14" t="s">
        <v>156</v>
      </c>
      <c r="N71" s="14" t="s">
        <v>947</v>
      </c>
    </row>
    <row r="72">
      <c r="B72" s="14">
        <v>57.0</v>
      </c>
      <c r="C72" s="15">
        <v>0.22449067129491596</v>
      </c>
      <c r="D72" s="14" t="s">
        <v>621</v>
      </c>
      <c r="E72" s="72" t="s">
        <v>159</v>
      </c>
      <c r="F72" s="14" t="s">
        <v>156</v>
      </c>
      <c r="N72" s="14" t="s">
        <v>948</v>
      </c>
      <c r="P72" s="14" t="s">
        <v>949</v>
      </c>
    </row>
    <row r="73">
      <c r="B73" s="14">
        <v>58.0</v>
      </c>
      <c r="C73" s="15">
        <v>0.2266751851857407</v>
      </c>
      <c r="D73" s="14" t="s">
        <v>154</v>
      </c>
      <c r="E73" s="72" t="s">
        <v>155</v>
      </c>
      <c r="F73" s="14" t="s">
        <v>156</v>
      </c>
      <c r="N73" s="14" t="s">
        <v>948</v>
      </c>
      <c r="P73" s="14" t="s">
        <v>949</v>
      </c>
    </row>
    <row r="74">
      <c r="D74" s="14" t="s">
        <v>950</v>
      </c>
    </row>
    <row r="75">
      <c r="B75" s="14">
        <v>59.0</v>
      </c>
      <c r="C75" s="15">
        <v>0.23761884259147337</v>
      </c>
      <c r="D75" s="14" t="s">
        <v>621</v>
      </c>
      <c r="E75" s="72" t="s">
        <v>159</v>
      </c>
      <c r="F75" s="14" t="s">
        <v>156</v>
      </c>
      <c r="N75" s="14" t="s">
        <v>951</v>
      </c>
    </row>
    <row r="76">
      <c r="B76" s="14">
        <v>60.0</v>
      </c>
      <c r="C76" s="15">
        <v>0.24090906250057742</v>
      </c>
      <c r="D76" s="14" t="s">
        <v>154</v>
      </c>
      <c r="E76" s="72" t="s">
        <v>155</v>
      </c>
      <c r="F76" s="14" t="s">
        <v>156</v>
      </c>
      <c r="N76" s="14" t="s">
        <v>951</v>
      </c>
    </row>
    <row r="78">
      <c r="C78" s="15">
        <v>0.24409775462845573</v>
      </c>
      <c r="D78" s="14" t="s">
        <v>952</v>
      </c>
    </row>
    <row r="80">
      <c r="B80" s="14" t="s">
        <v>371</v>
      </c>
      <c r="D80" s="14" t="s">
        <v>226</v>
      </c>
      <c r="E80" s="14">
        <v>1800.0</v>
      </c>
      <c r="F80" s="14" t="s">
        <v>156</v>
      </c>
    </row>
  </sheetData>
  <mergeCells count="14">
    <mergeCell ref="B5:B6"/>
    <mergeCell ref="C5:C6"/>
    <mergeCell ref="C45:J45"/>
    <mergeCell ref="K5:M5"/>
    <mergeCell ref="N5:N6"/>
    <mergeCell ref="O5:S6"/>
    <mergeCell ref="O7:S7"/>
    <mergeCell ref="C1:F1"/>
    <mergeCell ref="H1:N1"/>
    <mergeCell ref="O1:S1"/>
    <mergeCell ref="H2:N2"/>
    <mergeCell ref="O2:S2"/>
    <mergeCell ref="O3:S3"/>
    <mergeCell ref="O4:S4"/>
  </mergeCells>
  <drawing r:id="rId1"/>
</worksheet>
</file>

<file path=xl/worksheets/sheet1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6.0" topLeftCell="A7" activePane="bottomLeft" state="frozen"/>
      <selection activeCell="B8" sqref="B8" pane="bottomLeft"/>
    </sheetView>
  </sheetViews>
  <sheetFormatPr customHeight="1" defaultColWidth="12.63" defaultRowHeight="15.75"/>
  <cols>
    <col customWidth="1" min="14" max="14" width="30.88"/>
  </cols>
  <sheetData>
    <row r="1">
      <c r="A1" s="43"/>
      <c r="B1" s="44" t="s">
        <v>119</v>
      </c>
      <c r="C1" s="88">
        <v>45513.0</v>
      </c>
      <c r="D1" s="46"/>
      <c r="E1" s="46"/>
      <c r="F1" s="47"/>
      <c r="G1" s="44" t="s">
        <v>120</v>
      </c>
      <c r="H1" s="71" t="s">
        <v>953</v>
      </c>
      <c r="I1" s="49"/>
      <c r="J1" s="49"/>
      <c r="K1" s="49"/>
      <c r="L1" s="49"/>
      <c r="M1" s="49"/>
      <c r="N1" s="50"/>
      <c r="O1" s="48"/>
      <c r="P1" s="49"/>
      <c r="Q1" s="49"/>
      <c r="R1" s="49"/>
      <c r="S1" s="50"/>
    </row>
    <row r="2">
      <c r="A2" s="51"/>
      <c r="B2" s="52" t="s">
        <v>121</v>
      </c>
      <c r="C2" s="53" t="s">
        <v>618</v>
      </c>
      <c r="D2" s="54"/>
      <c r="E2" s="54"/>
      <c r="F2" s="55"/>
      <c r="G2" s="56" t="s">
        <v>122</v>
      </c>
      <c r="H2" s="57" t="s">
        <v>123</v>
      </c>
      <c r="I2" s="49"/>
      <c r="J2" s="49"/>
      <c r="K2" s="49"/>
      <c r="L2" s="49"/>
      <c r="M2" s="49"/>
      <c r="N2" s="50"/>
      <c r="O2" s="48"/>
      <c r="P2" s="49"/>
      <c r="Q2" s="49"/>
      <c r="R2" s="49"/>
      <c r="S2" s="50"/>
    </row>
    <row r="3">
      <c r="A3" s="58"/>
      <c r="B3" s="59"/>
      <c r="C3" s="59"/>
      <c r="D3" s="59"/>
      <c r="E3" s="59"/>
      <c r="F3" s="59"/>
      <c r="G3" s="59"/>
      <c r="H3" s="59"/>
      <c r="I3" s="59"/>
      <c r="J3" s="59"/>
      <c r="K3" s="59"/>
      <c r="L3" s="59"/>
      <c r="M3" s="59"/>
      <c r="N3" s="59"/>
      <c r="O3" s="48"/>
      <c r="P3" s="49"/>
      <c r="Q3" s="49"/>
      <c r="R3" s="49"/>
      <c r="S3" s="50"/>
    </row>
    <row r="4">
      <c r="A4" s="51"/>
      <c r="B4" s="43"/>
      <c r="C4" s="43"/>
      <c r="D4" s="43"/>
      <c r="E4" s="43"/>
      <c r="F4" s="43"/>
      <c r="G4" s="43"/>
      <c r="H4" s="43"/>
      <c r="I4" s="43"/>
      <c r="J4" s="43"/>
      <c r="K4" s="43"/>
      <c r="L4" s="43"/>
      <c r="M4" s="43"/>
      <c r="N4" s="43"/>
      <c r="O4" s="48"/>
      <c r="P4" s="49"/>
      <c r="Q4" s="49"/>
      <c r="R4" s="49"/>
      <c r="S4" s="50"/>
    </row>
    <row r="5">
      <c r="A5" s="60" t="s">
        <v>124</v>
      </c>
      <c r="B5" s="61" t="s">
        <v>125</v>
      </c>
      <c r="C5" s="61" t="s">
        <v>126</v>
      </c>
      <c r="D5" s="62"/>
      <c r="E5" s="63" t="s">
        <v>127</v>
      </c>
      <c r="F5" s="63" t="s">
        <v>128</v>
      </c>
      <c r="G5" s="62"/>
      <c r="H5" s="62"/>
      <c r="I5" s="63" t="s">
        <v>129</v>
      </c>
      <c r="J5" s="63" t="s">
        <v>130</v>
      </c>
      <c r="K5" s="64" t="s">
        <v>131</v>
      </c>
      <c r="L5" s="49"/>
      <c r="M5" s="50"/>
      <c r="N5" s="65" t="s">
        <v>132</v>
      </c>
      <c r="O5" s="66" t="s">
        <v>133</v>
      </c>
      <c r="S5" s="67"/>
    </row>
    <row r="6">
      <c r="A6" s="60" t="s">
        <v>134</v>
      </c>
      <c r="B6" s="50"/>
      <c r="C6" s="50"/>
      <c r="D6" s="63" t="s">
        <v>135</v>
      </c>
      <c r="E6" s="63" t="s">
        <v>136</v>
      </c>
      <c r="F6" s="63" t="s">
        <v>137</v>
      </c>
      <c r="G6" s="63" t="s">
        <v>138</v>
      </c>
      <c r="H6" s="63" t="s">
        <v>139</v>
      </c>
      <c r="I6" s="63" t="s">
        <v>140</v>
      </c>
      <c r="J6" s="63" t="s">
        <v>141</v>
      </c>
      <c r="K6" s="63" t="s">
        <v>142</v>
      </c>
      <c r="L6" s="63" t="s">
        <v>143</v>
      </c>
      <c r="M6" s="63" t="s">
        <v>144</v>
      </c>
      <c r="N6" s="50"/>
      <c r="O6" s="49"/>
      <c r="P6" s="49"/>
      <c r="Q6" s="49"/>
      <c r="R6" s="49"/>
      <c r="S6" s="50"/>
    </row>
    <row r="7">
      <c r="A7" s="68"/>
      <c r="B7" s="55"/>
      <c r="C7" s="69" t="s">
        <v>145</v>
      </c>
      <c r="D7" s="2"/>
      <c r="E7" s="2"/>
      <c r="F7" s="2"/>
      <c r="G7" s="2"/>
      <c r="H7" s="2"/>
      <c r="I7" s="2"/>
      <c r="J7" s="2"/>
      <c r="K7" s="2"/>
      <c r="L7" s="2"/>
      <c r="M7" s="2"/>
      <c r="N7" s="70" t="s">
        <v>954</v>
      </c>
    </row>
    <row r="8">
      <c r="N8" s="14" t="s">
        <v>147</v>
      </c>
    </row>
    <row r="10">
      <c r="A10" s="14" t="s">
        <v>57</v>
      </c>
      <c r="B10" s="14">
        <v>1.0</v>
      </c>
      <c r="C10" s="15">
        <v>0.694646064817789</v>
      </c>
      <c r="D10" s="14" t="s">
        <v>621</v>
      </c>
      <c r="E10" s="72" t="s">
        <v>159</v>
      </c>
      <c r="F10" s="14" t="s">
        <v>156</v>
      </c>
      <c r="N10" s="14" t="s">
        <v>698</v>
      </c>
    </row>
    <row r="11">
      <c r="B11" s="14">
        <v>2.0</v>
      </c>
      <c r="C11" s="15">
        <v>0.6979005671310006</v>
      </c>
      <c r="D11" s="14" t="s">
        <v>154</v>
      </c>
      <c r="E11" s="72" t="s">
        <v>155</v>
      </c>
      <c r="F11" s="14" t="s">
        <v>156</v>
      </c>
      <c r="N11" s="14" t="s">
        <v>955</v>
      </c>
    </row>
    <row r="12">
      <c r="B12" s="14">
        <v>3.0</v>
      </c>
      <c r="C12" s="15">
        <v>0.7033802430523792</v>
      </c>
      <c r="D12" s="14" t="s">
        <v>621</v>
      </c>
      <c r="E12" s="72" t="s">
        <v>956</v>
      </c>
      <c r="F12" s="14" t="s">
        <v>156</v>
      </c>
      <c r="N12" s="14" t="s">
        <v>698</v>
      </c>
      <c r="O12" s="14" t="s">
        <v>957</v>
      </c>
    </row>
    <row r="13">
      <c r="B13" s="2"/>
      <c r="C13" s="2"/>
      <c r="D13" s="2"/>
      <c r="E13" s="2"/>
      <c r="F13" s="2"/>
      <c r="G13" s="2"/>
      <c r="H13" s="2"/>
      <c r="I13" s="2"/>
      <c r="J13" s="2"/>
      <c r="K13" s="2"/>
      <c r="L13" s="2"/>
      <c r="M13" s="2"/>
      <c r="N13" s="2"/>
    </row>
    <row r="14">
      <c r="B14" s="2"/>
      <c r="C14" s="2"/>
      <c r="D14" s="11" t="s">
        <v>958</v>
      </c>
      <c r="E14" s="2"/>
      <c r="F14" s="2"/>
      <c r="G14" s="2"/>
      <c r="H14" s="2"/>
      <c r="I14" s="2"/>
      <c r="J14" s="2"/>
      <c r="K14" s="2"/>
      <c r="L14" s="2"/>
      <c r="M14" s="2"/>
      <c r="N14" s="2"/>
    </row>
    <row r="15">
      <c r="B15" s="98">
        <v>45390.0</v>
      </c>
      <c r="C15" s="12">
        <v>0.7085819907370023</v>
      </c>
      <c r="D15" s="2" t="s">
        <v>513</v>
      </c>
      <c r="E15" s="85" t="s">
        <v>755</v>
      </c>
      <c r="F15" s="2" t="s">
        <v>156</v>
      </c>
      <c r="G15" s="2"/>
      <c r="H15" s="2"/>
      <c r="I15" s="2"/>
      <c r="J15" s="2"/>
      <c r="K15" s="2"/>
      <c r="L15" s="2"/>
      <c r="M15" s="2"/>
      <c r="N15" s="2" t="s">
        <v>959</v>
      </c>
    </row>
    <row r="16">
      <c r="C16" s="15"/>
      <c r="D16" s="14" t="s">
        <v>960</v>
      </c>
      <c r="E16" s="72"/>
      <c r="F16" s="14"/>
      <c r="N16" s="70" t="s">
        <v>961</v>
      </c>
    </row>
    <row r="17">
      <c r="B17" s="14">
        <v>9.0</v>
      </c>
      <c r="C17" s="15">
        <v>0.7211677546292776</v>
      </c>
      <c r="D17" s="14" t="s">
        <v>621</v>
      </c>
      <c r="E17" s="72" t="s">
        <v>159</v>
      </c>
      <c r="F17" s="14" t="s">
        <v>156</v>
      </c>
      <c r="N17" s="14" t="s">
        <v>698</v>
      </c>
    </row>
    <row r="18">
      <c r="B18" s="14">
        <v>10.0</v>
      </c>
      <c r="C18" s="15">
        <v>0.7247421180509264</v>
      </c>
      <c r="D18" s="14" t="s">
        <v>154</v>
      </c>
      <c r="E18" s="72" t="s">
        <v>155</v>
      </c>
      <c r="F18" s="14" t="s">
        <v>156</v>
      </c>
      <c r="N18" s="14" t="s">
        <v>955</v>
      </c>
      <c r="O18" s="14" t="s">
        <v>962</v>
      </c>
    </row>
    <row r="19">
      <c r="D19" s="14" t="s">
        <v>950</v>
      </c>
      <c r="N19" s="70" t="s">
        <v>963</v>
      </c>
    </row>
    <row r="20">
      <c r="B20" s="14">
        <v>11.0</v>
      </c>
      <c r="C20" s="15">
        <v>0.7400364930508658</v>
      </c>
      <c r="D20" s="14" t="s">
        <v>621</v>
      </c>
      <c r="E20" s="72" t="s">
        <v>159</v>
      </c>
      <c r="F20" s="14" t="s">
        <v>156</v>
      </c>
      <c r="N20" s="14" t="s">
        <v>698</v>
      </c>
    </row>
    <row r="21">
      <c r="B21" s="14">
        <v>12.0</v>
      </c>
      <c r="C21" s="15">
        <v>0.7432151967586833</v>
      </c>
      <c r="D21" s="14" t="s">
        <v>154</v>
      </c>
      <c r="E21" s="72" t="s">
        <v>155</v>
      </c>
      <c r="F21" s="14" t="s">
        <v>156</v>
      </c>
      <c r="N21" s="14" t="s">
        <v>955</v>
      </c>
      <c r="O21" s="14" t="s">
        <v>964</v>
      </c>
      <c r="T21" s="14" t="s">
        <v>965</v>
      </c>
    </row>
    <row r="22">
      <c r="B22" s="2"/>
      <c r="C22" s="2"/>
      <c r="D22" s="2"/>
      <c r="E22" s="2"/>
      <c r="F22" s="2"/>
      <c r="G22" s="2"/>
      <c r="H22" s="2"/>
      <c r="I22" s="2"/>
      <c r="J22" s="2"/>
      <c r="K22" s="2"/>
      <c r="L22" s="2"/>
      <c r="M22" s="2"/>
      <c r="N22" s="2"/>
    </row>
    <row r="23">
      <c r="C23" s="15">
        <v>0.7402691435199813</v>
      </c>
      <c r="D23" s="14" t="s">
        <v>966</v>
      </c>
    </row>
    <row r="25">
      <c r="B25" s="14" t="s">
        <v>967</v>
      </c>
      <c r="C25" s="15">
        <v>0.7535999305546284</v>
      </c>
      <c r="D25" s="14" t="s">
        <v>234</v>
      </c>
      <c r="E25" s="14">
        <v>0.0</v>
      </c>
      <c r="F25" s="14" t="s">
        <v>156</v>
      </c>
    </row>
    <row r="26">
      <c r="B26" s="14" t="s">
        <v>968</v>
      </c>
      <c r="C26" s="15">
        <v>0.8166448958363617</v>
      </c>
      <c r="D26" s="14" t="s">
        <v>226</v>
      </c>
      <c r="E26" s="14">
        <v>1800.0</v>
      </c>
      <c r="F26" s="14" t="s">
        <v>156</v>
      </c>
    </row>
    <row r="28">
      <c r="D28" s="14" t="s">
        <v>887</v>
      </c>
    </row>
    <row r="29">
      <c r="B29" s="14">
        <v>56.0</v>
      </c>
      <c r="C29" s="15">
        <v>0.888024479165324</v>
      </c>
      <c r="D29" s="14" t="s">
        <v>154</v>
      </c>
      <c r="E29" s="72" t="s">
        <v>969</v>
      </c>
      <c r="F29" s="14" t="s">
        <v>156</v>
      </c>
      <c r="N29" s="14" t="s">
        <v>699</v>
      </c>
      <c r="O29" s="14" t="s">
        <v>721</v>
      </c>
    </row>
    <row r="30">
      <c r="B30" s="14">
        <v>57.0</v>
      </c>
      <c r="C30" s="15">
        <v>0.8923455787007697</v>
      </c>
      <c r="D30" s="14" t="s">
        <v>621</v>
      </c>
      <c r="E30" s="14" t="s">
        <v>970</v>
      </c>
      <c r="F30" s="14" t="s">
        <v>156</v>
      </c>
      <c r="N30" s="14" t="s">
        <v>971</v>
      </c>
      <c r="O30" s="14" t="s">
        <v>721</v>
      </c>
    </row>
    <row r="31">
      <c r="B31" s="14">
        <v>58.0</v>
      </c>
      <c r="C31" s="15">
        <v>0.8966538078675512</v>
      </c>
      <c r="D31" s="14" t="s">
        <v>621</v>
      </c>
      <c r="E31" s="14" t="s">
        <v>972</v>
      </c>
      <c r="F31" s="14" t="s">
        <v>156</v>
      </c>
      <c r="N31" s="14" t="s">
        <v>973</v>
      </c>
      <c r="O31" s="14" t="s">
        <v>721</v>
      </c>
    </row>
    <row r="32">
      <c r="B32" s="14" t="s">
        <v>974</v>
      </c>
      <c r="C32" s="15">
        <v>0.9078844444447896</v>
      </c>
      <c r="D32" s="14" t="s">
        <v>226</v>
      </c>
      <c r="E32" s="14">
        <v>1800.0</v>
      </c>
      <c r="F32" s="14" t="s">
        <v>156</v>
      </c>
    </row>
    <row r="34">
      <c r="B34" s="14"/>
      <c r="C34" s="15">
        <v>0.09211333333223592</v>
      </c>
      <c r="D34" s="14" t="s">
        <v>975</v>
      </c>
      <c r="E34" s="14"/>
      <c r="F34" s="14"/>
      <c r="H34" s="14"/>
      <c r="N34" s="14"/>
    </row>
    <row r="35">
      <c r="D35" s="14" t="s">
        <v>976</v>
      </c>
    </row>
    <row r="36">
      <c r="B36" s="14">
        <v>67.0</v>
      </c>
      <c r="C36" s="15">
        <v>0.14889993055840023</v>
      </c>
      <c r="D36" s="14" t="s">
        <v>163</v>
      </c>
      <c r="E36" s="14">
        <v>30.0</v>
      </c>
      <c r="F36" s="14" t="s">
        <v>156</v>
      </c>
      <c r="H36" s="14">
        <v>1060.0</v>
      </c>
      <c r="N36" s="14" t="s">
        <v>977</v>
      </c>
      <c r="O36" s="14" t="s">
        <v>738</v>
      </c>
      <c r="P36" s="14" t="s">
        <v>978</v>
      </c>
      <c r="R36" s="14" t="s">
        <v>979</v>
      </c>
    </row>
    <row r="37">
      <c r="B37" s="14">
        <v>68.0</v>
      </c>
      <c r="C37" s="15">
        <v>0.15119525462796446</v>
      </c>
      <c r="D37" s="14" t="s">
        <v>163</v>
      </c>
      <c r="E37" s="14">
        <v>30.0</v>
      </c>
      <c r="F37" s="14" t="s">
        <v>156</v>
      </c>
      <c r="H37" s="14">
        <v>1060.0</v>
      </c>
      <c r="K37" s="14" t="s">
        <v>980</v>
      </c>
      <c r="M37" s="14" t="s">
        <v>739</v>
      </c>
      <c r="N37" s="14" t="s">
        <v>977</v>
      </c>
      <c r="O37" s="14" t="s">
        <v>738</v>
      </c>
      <c r="P37" s="14" t="s">
        <v>978</v>
      </c>
    </row>
    <row r="38">
      <c r="B38" s="14">
        <v>69.0</v>
      </c>
      <c r="C38" s="15">
        <v>0.15347156250209082</v>
      </c>
      <c r="D38" s="14" t="s">
        <v>163</v>
      </c>
      <c r="E38" s="14">
        <v>30.0</v>
      </c>
      <c r="F38" s="14" t="s">
        <v>156</v>
      </c>
      <c r="H38" s="14">
        <v>1060.0</v>
      </c>
      <c r="L38" s="14" t="s">
        <v>981</v>
      </c>
      <c r="M38" s="14" t="s">
        <v>739</v>
      </c>
      <c r="N38" s="14" t="s">
        <v>977</v>
      </c>
      <c r="O38" s="14" t="s">
        <v>738</v>
      </c>
      <c r="P38" s="14" t="s">
        <v>978</v>
      </c>
    </row>
    <row r="39">
      <c r="B39" s="14">
        <v>70.0</v>
      </c>
      <c r="C39" s="15">
        <v>0.15847484953701496</v>
      </c>
      <c r="D39" s="14" t="s">
        <v>163</v>
      </c>
      <c r="E39" s="14">
        <v>30.0</v>
      </c>
      <c r="F39" s="14" t="s">
        <v>156</v>
      </c>
      <c r="H39" s="14">
        <v>1060.0</v>
      </c>
      <c r="N39" s="14" t="s">
        <v>977</v>
      </c>
      <c r="O39" s="14" t="s">
        <v>738</v>
      </c>
      <c r="P39" s="14" t="s">
        <v>978</v>
      </c>
    </row>
    <row r="40">
      <c r="B40" s="14">
        <v>71.0</v>
      </c>
      <c r="C40" s="15">
        <v>0.1620743749954272</v>
      </c>
      <c r="D40" s="14" t="s">
        <v>163</v>
      </c>
      <c r="E40" s="14">
        <v>30.0</v>
      </c>
      <c r="F40" s="14" t="s">
        <v>156</v>
      </c>
      <c r="H40" s="14">
        <v>1060.0</v>
      </c>
      <c r="K40" s="14" t="s">
        <v>741</v>
      </c>
      <c r="L40" s="14" t="s">
        <v>982</v>
      </c>
      <c r="M40" s="14" t="s">
        <v>739</v>
      </c>
      <c r="N40" s="14" t="s">
        <v>977</v>
      </c>
      <c r="O40" s="14" t="s">
        <v>738</v>
      </c>
      <c r="P40" s="14" t="s">
        <v>978</v>
      </c>
    </row>
    <row r="41">
      <c r="B41" s="14">
        <v>72.0</v>
      </c>
      <c r="C41" s="15">
        <v>0.17172221065266058</v>
      </c>
      <c r="D41" s="14" t="s">
        <v>163</v>
      </c>
      <c r="E41" s="14">
        <v>30.0</v>
      </c>
      <c r="F41" s="14" t="s">
        <v>156</v>
      </c>
      <c r="H41" s="14">
        <v>1060.0</v>
      </c>
      <c r="L41" s="14" t="s">
        <v>983</v>
      </c>
      <c r="M41" s="14" t="s">
        <v>742</v>
      </c>
      <c r="N41" s="14" t="s">
        <v>977</v>
      </c>
      <c r="O41" s="14" t="s">
        <v>738</v>
      </c>
      <c r="P41" s="14" t="s">
        <v>978</v>
      </c>
    </row>
    <row r="43">
      <c r="C43" s="15">
        <v>0.19345478009199724</v>
      </c>
      <c r="D43" s="14" t="s">
        <v>984</v>
      </c>
    </row>
    <row r="45">
      <c r="B45" s="14" t="s">
        <v>985</v>
      </c>
      <c r="C45" s="15">
        <v>0.19592649305559462</v>
      </c>
      <c r="D45" s="14" t="s">
        <v>226</v>
      </c>
      <c r="E45" s="14">
        <v>1800.0</v>
      </c>
      <c r="F45" s="14" t="s">
        <v>156</v>
      </c>
    </row>
  </sheetData>
  <mergeCells count="13">
    <mergeCell ref="B5:B6"/>
    <mergeCell ref="C5:C6"/>
    <mergeCell ref="K5:M5"/>
    <mergeCell ref="N5:N6"/>
    <mergeCell ref="O5:S6"/>
    <mergeCell ref="O7:S7"/>
    <mergeCell ref="C1:F1"/>
    <mergeCell ref="H1:N1"/>
    <mergeCell ref="O1:S1"/>
    <mergeCell ref="H2:N2"/>
    <mergeCell ref="O2:S2"/>
    <mergeCell ref="O3:S3"/>
    <mergeCell ref="O4:S4"/>
  </mergeCells>
  <drawing r:id="rId1"/>
</worksheet>
</file>

<file path=xl/worksheets/sheet1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2" width="22.38"/>
    <col customWidth="1" min="3" max="3" width="14.38"/>
    <col customWidth="1" min="5" max="5" width="15.88"/>
    <col customWidth="1" min="6" max="6" width="16.5"/>
    <col customWidth="1" hidden="1" min="14" max="14" width="15.75"/>
    <col hidden="1" min="15" max="21" width="12.63"/>
    <col customWidth="1" hidden="1" min="22" max="22" width="15.0"/>
  </cols>
  <sheetData>
    <row r="1" ht="18.0" customHeight="1">
      <c r="A1" s="99" t="s">
        <v>986</v>
      </c>
      <c r="J1" s="99"/>
      <c r="K1" s="99"/>
    </row>
    <row r="2">
      <c r="J2" s="99"/>
      <c r="K2" s="99"/>
    </row>
    <row r="3">
      <c r="J3" s="99"/>
      <c r="K3" s="99"/>
    </row>
    <row r="4" ht="26.25" customHeight="1">
      <c r="J4" s="99"/>
      <c r="K4" s="99"/>
    </row>
    <row r="5">
      <c r="A5" s="100"/>
      <c r="B5" s="100"/>
    </row>
    <row r="6">
      <c r="A6" s="101" t="s">
        <v>987</v>
      </c>
      <c r="B6" s="101"/>
    </row>
    <row r="7" ht="26.25" customHeight="1">
      <c r="A7" s="40" t="s">
        <v>988</v>
      </c>
      <c r="B7" s="40" t="s">
        <v>989</v>
      </c>
      <c r="C7" s="40" t="s">
        <v>990</v>
      </c>
      <c r="D7" s="40" t="s">
        <v>991</v>
      </c>
      <c r="E7" s="40" t="s">
        <v>992</v>
      </c>
      <c r="F7" s="40" t="s">
        <v>993</v>
      </c>
      <c r="K7" s="72"/>
      <c r="N7" s="14" t="s">
        <v>994</v>
      </c>
      <c r="O7" s="72" t="s">
        <v>995</v>
      </c>
    </row>
    <row r="8">
      <c r="A8" s="102" t="str">
        <f>IF(ISBLANK(B8), N8, B8)</f>
        <v>6/6/5/3</v>
      </c>
      <c r="B8" s="74" t="s">
        <v>701</v>
      </c>
      <c r="C8" s="103">
        <v>20.0</v>
      </c>
      <c r="D8" s="103">
        <v>16.0</v>
      </c>
      <c r="E8" s="103">
        <v>24.0</v>
      </c>
      <c r="F8" s="103">
        <v>21.0</v>
      </c>
      <c r="G8" s="72"/>
      <c r="N8" s="14" t="s">
        <v>236</v>
      </c>
      <c r="O8" s="104">
        <f>IFERROR(__xludf.DUMMYFUNCTION("SPLIT( A8, ""/"" )"),6.0)</f>
        <v>6</v>
      </c>
      <c r="P8" s="105">
        <f>IFERROR(__xludf.DUMMYFUNCTION("""COMPUTED_VALUE"""),6.0)</f>
        <v>6</v>
      </c>
      <c r="Q8" s="105">
        <f>IFERROR(__xludf.DUMMYFUNCTION("""COMPUTED_VALUE"""),5.0)</f>
        <v>5</v>
      </c>
      <c r="R8" s="105">
        <f>IFERROR(__xludf.DUMMYFUNCTION("""COMPUTED_VALUE"""),3.0)</f>
        <v>3</v>
      </c>
    </row>
    <row r="9">
      <c r="A9" s="20" t="str">
        <f t="shared" ref="A9:A13" si="1">IF(ISBLANK(B9),  IF(ISBLANK(C8),B9,JOIN("/",ROUND(AVERAGE(S18:T18),0),ROUND(AVERAGE(S18:T18),0),ROUND(U18,0),ROUND(V18,0))),B9)</f>
        <v>15/15/11/7</v>
      </c>
      <c r="B9" s="20"/>
      <c r="C9" s="103">
        <v>33.0</v>
      </c>
      <c r="D9" s="103">
        <v>27.0</v>
      </c>
      <c r="E9" s="103">
        <v>34.0</v>
      </c>
      <c r="F9" s="103">
        <v>34.0</v>
      </c>
      <c r="G9" s="72"/>
      <c r="O9" s="104">
        <f>IFERROR(__xludf.DUMMYFUNCTION("SPLIT( A9, ""/"" )"),15.0)</f>
        <v>15</v>
      </c>
      <c r="P9" s="105">
        <f>IFERROR(__xludf.DUMMYFUNCTION("""COMPUTED_VALUE"""),15.0)</f>
        <v>15</v>
      </c>
      <c r="Q9" s="105">
        <f>IFERROR(__xludf.DUMMYFUNCTION("""COMPUTED_VALUE"""),11.0)</f>
        <v>11</v>
      </c>
      <c r="R9" s="105">
        <f>IFERROR(__xludf.DUMMYFUNCTION("""COMPUTED_VALUE"""),7.0)</f>
        <v>7</v>
      </c>
    </row>
    <row r="10">
      <c r="A10" s="20" t="str">
        <f t="shared" si="1"/>
        <v>29/29/20/13</v>
      </c>
      <c r="B10" s="20"/>
      <c r="C10" s="103">
        <v>37.0</v>
      </c>
      <c r="D10" s="103">
        <v>34.0</v>
      </c>
      <c r="E10" s="103">
        <v>37.0</v>
      </c>
      <c r="F10" s="103">
        <v>41.0</v>
      </c>
      <c r="G10" s="72"/>
      <c r="O10" s="104">
        <f>IFERROR(__xludf.DUMMYFUNCTION("SPLIT( A10, ""/"" )"),29.0)</f>
        <v>29</v>
      </c>
      <c r="P10" s="105">
        <f>IFERROR(__xludf.DUMMYFUNCTION("""COMPUTED_VALUE"""),29.0)</f>
        <v>29</v>
      </c>
      <c r="Q10" s="105">
        <f>IFERROR(__xludf.DUMMYFUNCTION("""COMPUTED_VALUE"""),20.0)</f>
        <v>20</v>
      </c>
      <c r="R10" s="105">
        <f>IFERROR(__xludf.DUMMYFUNCTION("""COMPUTED_VALUE"""),13.0)</f>
        <v>13</v>
      </c>
    </row>
    <row r="11">
      <c r="A11" s="20" t="str">
        <f t="shared" si="1"/>
        <v>51/51/34/21</v>
      </c>
      <c r="B11" s="20"/>
      <c r="C11" s="103">
        <v>34.0</v>
      </c>
      <c r="D11" s="103">
        <v>34.0</v>
      </c>
      <c r="E11" s="103">
        <v>34.0</v>
      </c>
      <c r="F11" s="103">
        <v>37.0</v>
      </c>
      <c r="G11" s="72"/>
      <c r="O11" s="104">
        <f>IFERROR(__xludf.DUMMYFUNCTION("SPLIT( A11, ""/"" )"),51.0)</f>
        <v>51</v>
      </c>
      <c r="P11" s="105">
        <f>IFERROR(__xludf.DUMMYFUNCTION("""COMPUTED_VALUE"""),51.0)</f>
        <v>51</v>
      </c>
      <c r="Q11" s="105">
        <f>IFERROR(__xludf.DUMMYFUNCTION("""COMPUTED_VALUE"""),34.0)</f>
        <v>34</v>
      </c>
      <c r="R11" s="105">
        <f>IFERROR(__xludf.DUMMYFUNCTION("""COMPUTED_VALUE"""),21.0)</f>
        <v>21</v>
      </c>
    </row>
    <row r="12">
      <c r="A12" s="20" t="str">
        <f t="shared" si="1"/>
        <v>101/101/68/40</v>
      </c>
      <c r="B12" s="20"/>
      <c r="C12" s="103">
        <v>28.0</v>
      </c>
      <c r="D12" s="103">
        <v>24.0</v>
      </c>
      <c r="E12" s="103">
        <v>30.0</v>
      </c>
      <c r="F12" s="103">
        <v>28.0</v>
      </c>
      <c r="G12" s="72"/>
      <c r="O12" s="104">
        <f>IFERROR(__xludf.DUMMYFUNCTION("SPLIT( A12, ""/"" )"),101.0)</f>
        <v>101</v>
      </c>
      <c r="P12" s="105">
        <f>IFERROR(__xludf.DUMMYFUNCTION("""COMPUTED_VALUE"""),101.0)</f>
        <v>101</v>
      </c>
      <c r="Q12" s="105">
        <f>IFERROR(__xludf.DUMMYFUNCTION("""COMPUTED_VALUE"""),68.0)</f>
        <v>68</v>
      </c>
      <c r="R12" s="105">
        <f>IFERROR(__xludf.DUMMYFUNCTION("""COMPUTED_VALUE"""),40.0)</f>
        <v>40</v>
      </c>
    </row>
    <row r="13">
      <c r="A13" s="20" t="str">
        <f t="shared" si="1"/>
        <v>212/212/132/81</v>
      </c>
      <c r="B13" s="20"/>
      <c r="C13" s="103"/>
      <c r="D13" s="103"/>
      <c r="E13" s="103"/>
      <c r="F13" s="103"/>
      <c r="G13" s="72"/>
      <c r="J13" s="72"/>
      <c r="K13" s="104"/>
      <c r="L13" s="11"/>
      <c r="M13" s="105"/>
      <c r="N13" s="105"/>
    </row>
    <row r="14">
      <c r="A14" s="20"/>
      <c r="L14" s="2"/>
      <c r="P14" s="106"/>
      <c r="Q14" s="106"/>
    </row>
    <row r="15">
      <c r="A15" s="82" t="s">
        <v>996</v>
      </c>
      <c r="L15" s="2"/>
      <c r="P15" s="106"/>
    </row>
    <row r="16">
      <c r="A16" s="15"/>
      <c r="B16" s="107">
        <v>0.7483964930579532</v>
      </c>
      <c r="C16" s="2" t="s">
        <v>213</v>
      </c>
      <c r="D16" s="74" t="str">
        <f t="shared" ref="D16:D21" si="2">A8</f>
        <v>6/6/5/3</v>
      </c>
      <c r="E16" s="14" t="s">
        <v>156</v>
      </c>
      <c r="K16" s="14" t="s">
        <v>997</v>
      </c>
      <c r="M16" s="74" t="str">
        <f t="shared" ref="M16:M21" si="3">CONCATENATE("AAOmega blue=",C8,"k"," red=",D8,"k" ," Spec blue=",E8,"k"," red=",F8,"k")</f>
        <v>AAOmega blue=20k red=16k Spec blue=24k red=21k</v>
      </c>
      <c r="P16" s="16"/>
      <c r="S16" s="14" t="s">
        <v>760</v>
      </c>
    </row>
    <row r="17">
      <c r="A17" s="15"/>
      <c r="B17" s="107">
        <v>0.749934374995064</v>
      </c>
      <c r="C17" s="2" t="s">
        <v>213</v>
      </c>
      <c r="D17" s="74" t="str">
        <f t="shared" si="2"/>
        <v>15/15/11/7</v>
      </c>
      <c r="E17" s="14" t="s">
        <v>156</v>
      </c>
      <c r="M17" s="74" t="str">
        <f t="shared" si="3"/>
        <v>AAOmega blue=33k red=27k Spec blue=34k red=34k</v>
      </c>
      <c r="S17" s="14" t="s">
        <v>763</v>
      </c>
      <c r="T17" s="14" t="s">
        <v>764</v>
      </c>
      <c r="U17" s="14" t="s">
        <v>765</v>
      </c>
      <c r="V17" s="14" t="s">
        <v>766</v>
      </c>
    </row>
    <row r="18">
      <c r="A18" s="15"/>
      <c r="B18" s="107">
        <v>0.7517012731477735</v>
      </c>
      <c r="C18" s="2" t="s">
        <v>213</v>
      </c>
      <c r="D18" s="74" t="str">
        <f t="shared" si="2"/>
        <v>29/29/20/13</v>
      </c>
      <c r="E18" s="14" t="s">
        <v>156</v>
      </c>
      <c r="M18" s="74" t="str">
        <f t="shared" si="3"/>
        <v>AAOmega blue=37k red=34k Spec blue=37k red=41k</v>
      </c>
      <c r="S18" s="74">
        <f t="shared" ref="S18:V18" si="4">round((3.38*(EXP(-0.0184 * C8)))*O8,2)</f>
        <v>14.04</v>
      </c>
      <c r="T18" s="74">
        <f t="shared" si="4"/>
        <v>15.11</v>
      </c>
      <c r="U18" s="74">
        <f t="shared" si="4"/>
        <v>10.87</v>
      </c>
      <c r="V18" s="74">
        <f t="shared" si="4"/>
        <v>6.89</v>
      </c>
    </row>
    <row r="19">
      <c r="A19" s="15"/>
      <c r="B19" s="107">
        <v>0.753604305558838</v>
      </c>
      <c r="C19" s="2" t="s">
        <v>213</v>
      </c>
      <c r="D19" s="74" t="str">
        <f t="shared" si="2"/>
        <v>51/51/34/21</v>
      </c>
      <c r="E19" s="14" t="s">
        <v>156</v>
      </c>
      <c r="F19" s="75"/>
      <c r="M19" s="74" t="str">
        <f t="shared" si="3"/>
        <v>AAOmega blue=34k red=34k Spec blue=34k red=37k</v>
      </c>
      <c r="S19" s="74">
        <f t="shared" ref="S19:V19" si="5">round((3.38*(EXP(-0.0184 * C9)))*O9,2)</f>
        <v>27.63</v>
      </c>
      <c r="T19" s="74">
        <f t="shared" si="5"/>
        <v>30.85</v>
      </c>
      <c r="U19" s="74">
        <f t="shared" si="5"/>
        <v>19.89</v>
      </c>
      <c r="V19" s="74">
        <f t="shared" si="5"/>
        <v>12.66</v>
      </c>
    </row>
    <row r="20">
      <c r="A20" s="15"/>
      <c r="B20" s="107">
        <v>0.7558744791676872</v>
      </c>
      <c r="C20" s="2" t="s">
        <v>213</v>
      </c>
      <c r="D20" s="74" t="str">
        <f t="shared" si="2"/>
        <v>101/101/68/40</v>
      </c>
      <c r="E20" s="14" t="s">
        <v>156</v>
      </c>
      <c r="F20" s="75"/>
      <c r="M20" s="74" t="str">
        <f t="shared" si="3"/>
        <v>AAOmega blue=28k red=24k Spec blue=30k red=28k</v>
      </c>
      <c r="S20" s="74">
        <f t="shared" ref="S20:V20" si="6">round((3.38*(EXP(-0.0184 * C10)))*O10,2)</f>
        <v>49.62</v>
      </c>
      <c r="T20" s="74">
        <f t="shared" si="6"/>
        <v>52.43</v>
      </c>
      <c r="U20" s="74">
        <f t="shared" si="6"/>
        <v>34.22</v>
      </c>
      <c r="V20" s="74">
        <f t="shared" si="6"/>
        <v>20.66</v>
      </c>
    </row>
    <row r="21">
      <c r="A21" s="15"/>
      <c r="B21" s="107"/>
      <c r="C21" s="2" t="s">
        <v>213</v>
      </c>
      <c r="D21" s="74" t="str">
        <f t="shared" si="2"/>
        <v>212/212/132/81</v>
      </c>
      <c r="E21" s="14" t="s">
        <v>156</v>
      </c>
      <c r="M21" s="74" t="str">
        <f t="shared" si="3"/>
        <v>AAOmega blue=k red=k Spec blue=k red=k</v>
      </c>
      <c r="S21" s="74">
        <f t="shared" ref="S21:V21" si="7">round((3.38*(EXP(-0.0184 * C11)))*O11,2)*1.1</f>
        <v>101.431</v>
      </c>
      <c r="T21" s="74">
        <f t="shared" si="7"/>
        <v>101.431</v>
      </c>
      <c r="U21" s="74">
        <f t="shared" si="7"/>
        <v>67.628</v>
      </c>
      <c r="V21" s="74">
        <f t="shared" si="7"/>
        <v>39.523</v>
      </c>
    </row>
    <row r="22">
      <c r="A22" s="15"/>
      <c r="B22" s="15"/>
      <c r="M22" s="108"/>
      <c r="S22" s="74">
        <f t="shared" ref="S22:V22" si="8">round((3.38*(EXP(-0.0184 * C12)))*O12,2)</f>
        <v>203.93</v>
      </c>
      <c r="T22" s="74">
        <f t="shared" si="8"/>
        <v>219.51</v>
      </c>
      <c r="U22" s="74">
        <f t="shared" si="8"/>
        <v>132.34</v>
      </c>
      <c r="V22" s="74">
        <f t="shared" si="8"/>
        <v>80.77</v>
      </c>
    </row>
    <row r="23">
      <c r="K23" s="72"/>
      <c r="P23" s="14" t="s">
        <v>998</v>
      </c>
    </row>
    <row r="24">
      <c r="A24" s="109" t="s">
        <v>999</v>
      </c>
      <c r="B24" s="109"/>
    </row>
    <row r="25">
      <c r="A25" s="14" t="s">
        <v>1000</v>
      </c>
      <c r="B25" s="14" t="s">
        <v>989</v>
      </c>
      <c r="C25" s="40" t="s">
        <v>990</v>
      </c>
      <c r="D25" s="40" t="s">
        <v>991</v>
      </c>
      <c r="E25" s="40" t="s">
        <v>992</v>
      </c>
      <c r="F25" s="40" t="s">
        <v>993</v>
      </c>
      <c r="N25" s="14" t="s">
        <v>994</v>
      </c>
      <c r="O25" s="72" t="s">
        <v>995</v>
      </c>
    </row>
    <row r="26">
      <c r="A26" s="20" t="str">
        <f>IF(ISBLANK(B26), N26, B26)</f>
        <v>150/150/120/80</v>
      </c>
      <c r="B26" s="20"/>
      <c r="C26" s="103"/>
      <c r="D26" s="103"/>
      <c r="E26" s="103"/>
      <c r="F26" s="103"/>
      <c r="N26" s="14" t="s">
        <v>214</v>
      </c>
      <c r="O26" s="104">
        <f>IFERROR(__xludf.DUMMYFUNCTION("SPLIT( A26, ""/"" )"),150.0)</f>
        <v>150</v>
      </c>
      <c r="P26" s="105">
        <f>IFERROR(__xludf.DUMMYFUNCTION("""COMPUTED_VALUE"""),150.0)</f>
        <v>150</v>
      </c>
      <c r="Q26" s="105">
        <f>IFERROR(__xludf.DUMMYFUNCTION("""COMPUTED_VALUE"""),120.0)</f>
        <v>120</v>
      </c>
      <c r="R26" s="105">
        <f>IFERROR(__xludf.DUMMYFUNCTION("""COMPUTED_VALUE"""),80.0)</f>
        <v>80</v>
      </c>
    </row>
    <row r="27">
      <c r="A27" s="20" t="str">
        <f t="shared" ref="A27:A31" si="9">IF(ISBLANK(B27),  IF(ISBLANK(C26),B27,JOIN("/",ROUND(AVERAGE(S36:T36),0),ROUND(AVERAGE(S36:T36),0),ROUND(U36,0),ROUND(V36,0))),B27)</f>
        <v/>
      </c>
      <c r="B27" s="20"/>
      <c r="C27" s="103"/>
      <c r="D27" s="103"/>
      <c r="E27" s="103"/>
      <c r="F27" s="103"/>
      <c r="O27" s="104" t="str">
        <f>IFERROR(__xludf.DUMMYFUNCTION("SPLIT( A27, ""/"" )"),"#VALUE!")</f>
        <v>#VALUE!</v>
      </c>
      <c r="P27" s="105"/>
      <c r="Q27" s="105"/>
      <c r="R27" s="105"/>
    </row>
    <row r="28">
      <c r="A28" s="20" t="str">
        <f t="shared" si="9"/>
        <v/>
      </c>
      <c r="B28" s="20"/>
      <c r="C28" s="103"/>
      <c r="D28" s="103"/>
      <c r="E28" s="103"/>
      <c r="F28" s="103"/>
      <c r="O28" s="104" t="str">
        <f>IFERROR(__xludf.DUMMYFUNCTION("SPLIT( A28, ""/"" )"),"#VALUE!")</f>
        <v>#VALUE!</v>
      </c>
      <c r="P28" s="105"/>
      <c r="Q28" s="105"/>
      <c r="R28" s="105"/>
    </row>
    <row r="29">
      <c r="A29" s="20" t="str">
        <f t="shared" si="9"/>
        <v/>
      </c>
      <c r="B29" s="20"/>
      <c r="C29" s="103"/>
      <c r="D29" s="103"/>
      <c r="E29" s="103"/>
      <c r="F29" s="103"/>
      <c r="G29" s="14"/>
      <c r="O29" s="104" t="str">
        <f>IFERROR(__xludf.DUMMYFUNCTION("SPLIT( A29, ""/"" )"),"#VALUE!")</f>
        <v>#VALUE!</v>
      </c>
      <c r="P29" s="105"/>
      <c r="Q29" s="105"/>
      <c r="R29" s="105"/>
    </row>
    <row r="30">
      <c r="A30" s="20" t="str">
        <f t="shared" si="9"/>
        <v/>
      </c>
      <c r="B30" s="20"/>
      <c r="C30" s="103"/>
      <c r="D30" s="103"/>
      <c r="E30" s="103"/>
      <c r="F30" s="103"/>
      <c r="O30" s="104" t="str">
        <f>IFERROR(__xludf.DUMMYFUNCTION("SPLIT( A30, ""/"" )"),"#VALUE!")</f>
        <v>#VALUE!</v>
      </c>
      <c r="P30" s="105"/>
      <c r="Q30" s="105"/>
      <c r="R30" s="105"/>
    </row>
    <row r="31">
      <c r="A31" s="20" t="str">
        <f t="shared" si="9"/>
        <v/>
      </c>
      <c r="B31" s="20"/>
      <c r="C31" s="103"/>
      <c r="D31" s="103"/>
      <c r="E31" s="103"/>
      <c r="F31" s="103"/>
    </row>
    <row r="32">
      <c r="Z32" s="14">
        <v>2.5</v>
      </c>
      <c r="AA32" s="14">
        <v>3.3</v>
      </c>
    </row>
    <row r="33">
      <c r="A33" s="82" t="s">
        <v>996</v>
      </c>
      <c r="Z33" s="14">
        <v>10.0</v>
      </c>
      <c r="AA33" s="14">
        <v>2.7</v>
      </c>
    </row>
    <row r="34">
      <c r="A34" s="15"/>
      <c r="B34" s="107"/>
      <c r="C34" s="2" t="s">
        <v>213</v>
      </c>
      <c r="D34" s="20" t="str">
        <f t="shared" ref="D34:D39" si="10">A26</f>
        <v>150/150/120/80</v>
      </c>
      <c r="E34" s="14" t="s">
        <v>156</v>
      </c>
      <c r="M34" s="74" t="str">
        <f t="shared" ref="M34:M39" si="11">CONCATENATE("AAOmega blue=",C26,"k"," red=",D26,"k" ," Spec blue=",E26,"k"," red=",F26,"k")</f>
        <v>AAOmega blue=k red=k Spec blue=k red=k</v>
      </c>
      <c r="S34" s="14" t="s">
        <v>876</v>
      </c>
      <c r="Z34" s="14">
        <v>20.0</v>
      </c>
      <c r="AA34" s="14">
        <v>2.3</v>
      </c>
    </row>
    <row r="35">
      <c r="A35" s="15"/>
      <c r="B35" s="107"/>
      <c r="C35" s="2" t="s">
        <v>213</v>
      </c>
      <c r="D35" s="20" t="str">
        <f t="shared" si="10"/>
        <v/>
      </c>
      <c r="E35" s="14" t="s">
        <v>156</v>
      </c>
      <c r="K35" s="14" t="s">
        <v>687</v>
      </c>
      <c r="M35" s="74" t="str">
        <f t="shared" si="11"/>
        <v>AAOmega blue=k red=k Spec blue=k red=k</v>
      </c>
      <c r="S35" s="14" t="s">
        <v>763</v>
      </c>
      <c r="T35" s="14" t="s">
        <v>764</v>
      </c>
      <c r="U35" s="14" t="s">
        <v>765</v>
      </c>
      <c r="V35" s="14" t="s">
        <v>766</v>
      </c>
      <c r="Z35" s="14">
        <v>30.0</v>
      </c>
      <c r="AA35" s="14">
        <v>2.0</v>
      </c>
    </row>
    <row r="36">
      <c r="A36" s="15"/>
      <c r="B36" s="107"/>
      <c r="C36" s="2" t="s">
        <v>213</v>
      </c>
      <c r="D36" s="20" t="str">
        <f t="shared" si="10"/>
        <v/>
      </c>
      <c r="E36" s="14" t="s">
        <v>156</v>
      </c>
      <c r="K36" s="14" t="s">
        <v>687</v>
      </c>
      <c r="M36" s="74" t="str">
        <f t="shared" si="11"/>
        <v>AAOmega blue=k red=k Spec blue=k red=k</v>
      </c>
      <c r="S36" s="74">
        <f t="shared" ref="S36:V36" si="12"> round((-0.00863*C26 + 0.676)*O26, 2)</f>
        <v>101.4</v>
      </c>
      <c r="T36" s="74">
        <f t="shared" si="12"/>
        <v>101.4</v>
      </c>
      <c r="U36" s="74">
        <f t="shared" si="12"/>
        <v>81.12</v>
      </c>
      <c r="V36" s="74">
        <f t="shared" si="12"/>
        <v>54.08</v>
      </c>
      <c r="Z36" s="14">
        <v>40.0</v>
      </c>
      <c r="AA36" s="14">
        <v>1.7</v>
      </c>
    </row>
    <row r="37">
      <c r="A37" s="15"/>
      <c r="B37" s="107"/>
      <c r="C37" s="2" t="s">
        <v>213</v>
      </c>
      <c r="D37" s="20" t="str">
        <f t="shared" si="10"/>
        <v/>
      </c>
      <c r="E37" s="14" t="s">
        <v>156</v>
      </c>
      <c r="K37" s="14" t="s">
        <v>687</v>
      </c>
      <c r="M37" s="74" t="str">
        <f t="shared" si="11"/>
        <v>AAOmega blue=k red=k Spec blue=k red=k</v>
      </c>
      <c r="S37" s="74" t="str">
        <f t="shared" ref="S37:V37" si="13">round((-0.00624*C27 + 0.668)*O27,2)</f>
        <v>#VALUE!</v>
      </c>
      <c r="T37" s="74">
        <f t="shared" si="13"/>
        <v>0</v>
      </c>
      <c r="U37" s="74">
        <f t="shared" si="13"/>
        <v>0</v>
      </c>
      <c r="V37" s="74">
        <f t="shared" si="13"/>
        <v>0</v>
      </c>
      <c r="Z37" s="14">
        <v>50.0</v>
      </c>
      <c r="AA37" s="14">
        <v>1.3</v>
      </c>
    </row>
    <row r="38">
      <c r="A38" s="15"/>
      <c r="B38" s="107"/>
      <c r="C38" s="2" t="s">
        <v>213</v>
      </c>
      <c r="D38" s="20" t="str">
        <f t="shared" si="10"/>
        <v/>
      </c>
      <c r="E38" s="14" t="s">
        <v>156</v>
      </c>
      <c r="K38" s="14" t="s">
        <v>687</v>
      </c>
      <c r="M38" s="74" t="str">
        <f t="shared" si="11"/>
        <v>AAOmega blue=k red=k Spec blue=k red=k</v>
      </c>
      <c r="S38" s="74" t="str">
        <f t="shared" ref="S38:V38" si="14">round(((-0.00606*C28 + 0.67)*O28)*1.075,2)</f>
        <v>#VALUE!</v>
      </c>
      <c r="T38" s="74">
        <f t="shared" si="14"/>
        <v>0</v>
      </c>
      <c r="U38" s="74">
        <f t="shared" si="14"/>
        <v>0</v>
      </c>
      <c r="V38" s="74">
        <f t="shared" si="14"/>
        <v>0</v>
      </c>
      <c r="Z38" s="14">
        <v>60.0</v>
      </c>
      <c r="AA38" s="14">
        <v>1.1</v>
      </c>
    </row>
    <row r="39">
      <c r="A39" s="15"/>
      <c r="B39" s="110"/>
      <c r="C39" s="2" t="s">
        <v>213</v>
      </c>
      <c r="D39" s="20" t="str">
        <f t="shared" si="10"/>
        <v/>
      </c>
      <c r="E39" s="14" t="s">
        <v>156</v>
      </c>
      <c r="K39" s="14" t="s">
        <v>687</v>
      </c>
      <c r="M39" s="74" t="str">
        <f t="shared" si="11"/>
        <v>AAOmega blue=k red=k Spec blue=k red=k</v>
      </c>
      <c r="S39" s="74" t="str">
        <f t="shared" ref="S39:V39" si="15">round(((-0.00606*C29 + 0.67)*O29)*1.075,2)</f>
        <v>#VALUE!</v>
      </c>
      <c r="T39" s="74">
        <f t="shared" si="15"/>
        <v>0</v>
      </c>
      <c r="U39" s="74">
        <f t="shared" si="15"/>
        <v>0</v>
      </c>
      <c r="V39" s="74">
        <f t="shared" si="15"/>
        <v>0</v>
      </c>
    </row>
    <row r="40">
      <c r="S40" s="74" t="str">
        <f t="shared" ref="S40:V40" si="16">round(((-0.00606*C30 + 0.67)*O30)*1.075,2)</f>
        <v>#VALUE!</v>
      </c>
      <c r="T40" s="74">
        <f t="shared" si="16"/>
        <v>0</v>
      </c>
      <c r="U40" s="74">
        <f t="shared" si="16"/>
        <v>0</v>
      </c>
      <c r="V40" s="74">
        <f t="shared" si="16"/>
        <v>0</v>
      </c>
    </row>
    <row r="41">
      <c r="C41" s="2"/>
    </row>
    <row r="42">
      <c r="C42" s="11"/>
    </row>
    <row r="43">
      <c r="C43" s="2"/>
    </row>
    <row r="44">
      <c r="C44" s="2"/>
    </row>
    <row r="45">
      <c r="C45" s="2"/>
      <c r="F45" s="2"/>
      <c r="G45" s="2"/>
      <c r="P45" s="111"/>
    </row>
  </sheetData>
  <mergeCells count="4">
    <mergeCell ref="A1:I4"/>
    <mergeCell ref="A15:H15"/>
    <mergeCell ref="P15:Q15"/>
    <mergeCell ref="A33:H33"/>
  </mergeCells>
  <conditionalFormatting sqref="B16:B21 B34:B39">
    <cfRule type="cellIs" dxfId="0" priority="1" operator="equal">
      <formula>"datetime here"</formula>
    </cfRule>
  </conditionalFormatting>
  <conditionalFormatting sqref="B16:B21 B34:B39">
    <cfRule type="notContainsBlanks" dxfId="1" priority="2">
      <formula>LEN(TRIM(B16))&gt;0</formula>
    </cfRule>
  </conditionalFormatting>
  <drawing r:id="rId1"/>
</worksheet>
</file>

<file path=xl/worksheets/sheet1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6.0" topLeftCell="A7" activePane="bottomLeft" state="frozen"/>
      <selection activeCell="B8" sqref="B8" pane="bottomLeft"/>
    </sheetView>
  </sheetViews>
  <sheetFormatPr customHeight="1" defaultColWidth="12.63" defaultRowHeight="15.75"/>
  <cols>
    <col customWidth="1" min="14" max="14" width="30.88"/>
  </cols>
  <sheetData>
    <row r="1">
      <c r="A1" s="43"/>
      <c r="B1" s="44" t="s">
        <v>119</v>
      </c>
      <c r="C1" s="88">
        <v>45544.0</v>
      </c>
      <c r="D1" s="46"/>
      <c r="E1" s="46"/>
      <c r="F1" s="47"/>
      <c r="G1" s="44" t="s">
        <v>120</v>
      </c>
      <c r="H1" s="71" t="s">
        <v>149</v>
      </c>
      <c r="I1" s="49"/>
      <c r="J1" s="49"/>
      <c r="K1" s="49"/>
      <c r="L1" s="49"/>
      <c r="M1" s="49"/>
      <c r="N1" s="50"/>
      <c r="O1" s="48"/>
      <c r="P1" s="49"/>
      <c r="Q1" s="49"/>
      <c r="R1" s="49"/>
      <c r="S1" s="50"/>
    </row>
    <row r="2">
      <c r="A2" s="51"/>
      <c r="B2" s="52" t="s">
        <v>121</v>
      </c>
      <c r="C2" s="53" t="s">
        <v>618</v>
      </c>
      <c r="D2" s="54"/>
      <c r="E2" s="54"/>
      <c r="F2" s="55"/>
      <c r="G2" s="56" t="s">
        <v>122</v>
      </c>
      <c r="H2" s="57" t="s">
        <v>123</v>
      </c>
      <c r="I2" s="49"/>
      <c r="J2" s="49"/>
      <c r="K2" s="49"/>
      <c r="L2" s="49"/>
      <c r="M2" s="49"/>
      <c r="N2" s="50"/>
      <c r="O2" s="48"/>
      <c r="P2" s="49"/>
      <c r="Q2" s="49"/>
      <c r="R2" s="49"/>
      <c r="S2" s="50"/>
    </row>
    <row r="3">
      <c r="A3" s="58"/>
      <c r="B3" s="59"/>
      <c r="C3" s="59"/>
      <c r="D3" s="59"/>
      <c r="E3" s="59"/>
      <c r="F3" s="59"/>
      <c r="G3" s="59"/>
      <c r="H3" s="59"/>
      <c r="I3" s="59"/>
      <c r="J3" s="59"/>
      <c r="K3" s="59"/>
      <c r="L3" s="59"/>
      <c r="M3" s="59"/>
      <c r="N3" s="59"/>
      <c r="O3" s="48"/>
      <c r="P3" s="49"/>
      <c r="Q3" s="49"/>
      <c r="R3" s="49"/>
      <c r="S3" s="50"/>
    </row>
    <row r="4">
      <c r="A4" s="51"/>
      <c r="B4" s="43"/>
      <c r="C4" s="43"/>
      <c r="D4" s="43"/>
      <c r="E4" s="43"/>
      <c r="F4" s="43"/>
      <c r="G4" s="43"/>
      <c r="H4" s="43"/>
      <c r="I4" s="43"/>
      <c r="J4" s="43"/>
      <c r="K4" s="43"/>
      <c r="L4" s="43"/>
      <c r="M4" s="43"/>
      <c r="N4" s="43"/>
      <c r="O4" s="48"/>
      <c r="P4" s="49"/>
      <c r="Q4" s="49"/>
      <c r="R4" s="49"/>
      <c r="S4" s="50"/>
    </row>
    <row r="5">
      <c r="A5" s="60" t="s">
        <v>124</v>
      </c>
      <c r="B5" s="61" t="s">
        <v>125</v>
      </c>
      <c r="C5" s="61" t="s">
        <v>126</v>
      </c>
      <c r="D5" s="62"/>
      <c r="E5" s="63" t="s">
        <v>127</v>
      </c>
      <c r="F5" s="63" t="s">
        <v>128</v>
      </c>
      <c r="G5" s="62"/>
      <c r="H5" s="62"/>
      <c r="I5" s="63" t="s">
        <v>129</v>
      </c>
      <c r="J5" s="63" t="s">
        <v>130</v>
      </c>
      <c r="K5" s="64" t="s">
        <v>131</v>
      </c>
      <c r="L5" s="49"/>
      <c r="M5" s="50"/>
      <c r="N5" s="65" t="s">
        <v>132</v>
      </c>
      <c r="O5" s="66" t="s">
        <v>133</v>
      </c>
      <c r="S5" s="67"/>
    </row>
    <row r="6">
      <c r="A6" s="60" t="s">
        <v>134</v>
      </c>
      <c r="B6" s="50"/>
      <c r="C6" s="50"/>
      <c r="D6" s="63" t="s">
        <v>135</v>
      </c>
      <c r="E6" s="63" t="s">
        <v>136</v>
      </c>
      <c r="F6" s="63" t="s">
        <v>137</v>
      </c>
      <c r="G6" s="63" t="s">
        <v>138</v>
      </c>
      <c r="H6" s="63" t="s">
        <v>139</v>
      </c>
      <c r="I6" s="63" t="s">
        <v>140</v>
      </c>
      <c r="J6" s="63" t="s">
        <v>141</v>
      </c>
      <c r="K6" s="63" t="s">
        <v>142</v>
      </c>
      <c r="L6" s="63" t="s">
        <v>143</v>
      </c>
      <c r="M6" s="63" t="s">
        <v>144</v>
      </c>
      <c r="N6" s="50"/>
      <c r="O6" s="49"/>
      <c r="P6" s="49"/>
      <c r="Q6" s="49"/>
      <c r="R6" s="49"/>
      <c r="S6" s="50"/>
    </row>
    <row r="7">
      <c r="A7" s="68"/>
      <c r="B7" s="55"/>
      <c r="C7" s="69" t="s">
        <v>145</v>
      </c>
      <c r="D7" s="2"/>
      <c r="E7" s="2"/>
      <c r="F7" s="2"/>
      <c r="G7" s="2"/>
      <c r="H7" s="2"/>
      <c r="I7" s="2"/>
      <c r="J7" s="2"/>
      <c r="K7" s="2"/>
      <c r="L7" s="2"/>
      <c r="M7" s="2"/>
      <c r="N7" s="70" t="s">
        <v>1001</v>
      </c>
    </row>
    <row r="8">
      <c r="N8" s="14" t="s">
        <v>441</v>
      </c>
    </row>
    <row r="10">
      <c r="A10" s="14" t="s">
        <v>57</v>
      </c>
      <c r="B10" s="14">
        <v>1.0</v>
      </c>
      <c r="C10" s="15">
        <v>0.7134171527795843</v>
      </c>
      <c r="D10" s="14" t="s">
        <v>621</v>
      </c>
      <c r="E10" s="72" t="s">
        <v>159</v>
      </c>
      <c r="F10" s="14" t="s">
        <v>156</v>
      </c>
      <c r="N10" s="14" t="s">
        <v>698</v>
      </c>
    </row>
    <row r="11">
      <c r="B11" s="14">
        <v>2.0</v>
      </c>
      <c r="C11" s="15">
        <v>0.7143531134206569</v>
      </c>
      <c r="D11" s="14" t="s">
        <v>154</v>
      </c>
      <c r="E11" s="72" t="s">
        <v>155</v>
      </c>
      <c r="F11" s="14" t="s">
        <v>156</v>
      </c>
      <c r="N11" s="14" t="s">
        <v>955</v>
      </c>
    </row>
    <row r="12">
      <c r="B12" s="14">
        <v>3.0</v>
      </c>
      <c r="C12" s="15">
        <v>0.7198936342610978</v>
      </c>
      <c r="D12" s="14" t="s">
        <v>234</v>
      </c>
      <c r="E12" s="14">
        <v>0.0</v>
      </c>
      <c r="F12" s="14" t="s">
        <v>156</v>
      </c>
    </row>
    <row r="14">
      <c r="C14" s="14" t="s">
        <v>1002</v>
      </c>
    </row>
    <row r="16">
      <c r="B16" s="14">
        <v>4.0</v>
      </c>
      <c r="C16" s="15">
        <v>0.7482822453748668</v>
      </c>
      <c r="D16" s="74" t="s">
        <v>213</v>
      </c>
      <c r="E16" s="74" t="s">
        <v>701</v>
      </c>
      <c r="F16" s="14" t="s">
        <v>156</v>
      </c>
      <c r="N16" s="74" t="s">
        <v>1003</v>
      </c>
    </row>
    <row r="17">
      <c r="B17" s="14">
        <v>5.0</v>
      </c>
      <c r="C17" s="15">
        <v>0.7498617013916373</v>
      </c>
      <c r="D17" s="74" t="s">
        <v>213</v>
      </c>
      <c r="E17" s="74" t="s">
        <v>1004</v>
      </c>
      <c r="F17" s="14" t="s">
        <v>156</v>
      </c>
      <c r="L17" s="14" t="s">
        <v>215</v>
      </c>
      <c r="N17" s="74" t="s">
        <v>1005</v>
      </c>
    </row>
    <row r="18">
      <c r="B18" s="14">
        <v>6.0</v>
      </c>
      <c r="C18" s="15">
        <v>0.7515796180523466</v>
      </c>
      <c r="D18" s="74" t="s">
        <v>213</v>
      </c>
      <c r="E18" s="74" t="s">
        <v>1006</v>
      </c>
      <c r="F18" s="14" t="s">
        <v>156</v>
      </c>
      <c r="L18" s="14" t="s">
        <v>215</v>
      </c>
      <c r="N18" s="74" t="s">
        <v>1007</v>
      </c>
    </row>
    <row r="19">
      <c r="B19" s="14">
        <v>7.0</v>
      </c>
      <c r="C19" s="15">
        <v>0.7534844097244786</v>
      </c>
      <c r="D19" s="74" t="s">
        <v>213</v>
      </c>
      <c r="E19" s="74" t="s">
        <v>1008</v>
      </c>
      <c r="F19" s="14" t="s">
        <v>156</v>
      </c>
      <c r="G19" s="14"/>
      <c r="L19" s="14" t="s">
        <v>215</v>
      </c>
      <c r="N19" s="74" t="s">
        <v>1009</v>
      </c>
    </row>
    <row r="20">
      <c r="B20" s="14">
        <v>8.0</v>
      </c>
      <c r="C20" s="15">
        <v>0.7557208333309973</v>
      </c>
      <c r="D20" s="74" t="s">
        <v>213</v>
      </c>
      <c r="E20" s="74" t="s">
        <v>1010</v>
      </c>
      <c r="F20" s="14" t="s">
        <v>156</v>
      </c>
      <c r="G20" s="14"/>
      <c r="L20" s="14" t="s">
        <v>215</v>
      </c>
      <c r="N20" s="74" t="s">
        <v>1011</v>
      </c>
    </row>
    <row r="22">
      <c r="B22" s="14">
        <v>9.0</v>
      </c>
      <c r="C22" s="15">
        <v>0.7695426157442853</v>
      </c>
      <c r="D22" s="14" t="s">
        <v>621</v>
      </c>
      <c r="E22" s="72" t="s">
        <v>159</v>
      </c>
      <c r="F22" s="14" t="s">
        <v>156</v>
      </c>
      <c r="N22" s="14" t="s">
        <v>724</v>
      </c>
    </row>
    <row r="23">
      <c r="B23" s="14">
        <v>10.0</v>
      </c>
      <c r="C23" s="15">
        <v>0.7724424884218024</v>
      </c>
      <c r="D23" s="14" t="s">
        <v>154</v>
      </c>
      <c r="E23" s="72" t="s">
        <v>155</v>
      </c>
      <c r="F23" s="14" t="s">
        <v>156</v>
      </c>
      <c r="N23" s="14" t="s">
        <v>725</v>
      </c>
    </row>
    <row r="24">
      <c r="B24" s="14">
        <v>11.0</v>
      </c>
      <c r="C24" s="15">
        <v>0.7786110300949076</v>
      </c>
      <c r="D24" s="11" t="s">
        <v>161</v>
      </c>
      <c r="E24" s="14">
        <v>300.0</v>
      </c>
      <c r="F24" s="14" t="s">
        <v>156</v>
      </c>
      <c r="G24" s="14" t="s">
        <v>1012</v>
      </c>
      <c r="H24" s="14">
        <v>1060.0</v>
      </c>
      <c r="I24" s="18" t="s">
        <v>165</v>
      </c>
      <c r="J24" s="14" t="s">
        <v>636</v>
      </c>
    </row>
    <row r="25">
      <c r="B25" s="14">
        <v>12.0</v>
      </c>
      <c r="C25" s="15">
        <v>0.7869366435188567</v>
      </c>
      <c r="D25" s="14" t="s">
        <v>163</v>
      </c>
      <c r="E25" s="72">
        <v>1800.0</v>
      </c>
      <c r="F25" s="14" t="s">
        <v>156</v>
      </c>
      <c r="G25" s="14" t="s">
        <v>1013</v>
      </c>
      <c r="H25" s="14">
        <v>1060.0</v>
      </c>
      <c r="I25" s="72" t="s">
        <v>165</v>
      </c>
      <c r="J25" s="14" t="s">
        <v>551</v>
      </c>
      <c r="N25" s="14" t="s">
        <v>250</v>
      </c>
    </row>
    <row r="26">
      <c r="B26" s="14">
        <v>13.0</v>
      </c>
      <c r="C26" s="15">
        <v>0.8085532407407408</v>
      </c>
      <c r="D26" s="14" t="s">
        <v>163</v>
      </c>
      <c r="E26" s="72">
        <v>1800.0</v>
      </c>
      <c r="F26" s="14" t="s">
        <v>156</v>
      </c>
      <c r="G26" s="14" t="s">
        <v>1014</v>
      </c>
      <c r="H26" s="14">
        <v>1060.0</v>
      </c>
      <c r="I26" s="72" t="s">
        <v>165</v>
      </c>
      <c r="J26" s="14" t="s">
        <v>551</v>
      </c>
      <c r="N26" s="14" t="s">
        <v>169</v>
      </c>
    </row>
    <row r="27">
      <c r="B27" s="14">
        <v>14.0</v>
      </c>
      <c r="C27" s="15">
        <v>0.8315393518518519</v>
      </c>
      <c r="D27" s="14" t="s">
        <v>163</v>
      </c>
      <c r="E27" s="72">
        <v>1800.0</v>
      </c>
      <c r="F27" s="14" t="s">
        <v>156</v>
      </c>
      <c r="G27" s="14" t="s">
        <v>1015</v>
      </c>
      <c r="H27" s="14">
        <v>1060.0</v>
      </c>
      <c r="I27" s="72" t="s">
        <v>165</v>
      </c>
      <c r="J27" s="14" t="s">
        <v>543</v>
      </c>
      <c r="N27" s="14" t="s">
        <v>171</v>
      </c>
    </row>
    <row r="28">
      <c r="B28" s="14">
        <v>15.0</v>
      </c>
      <c r="C28" s="15">
        <v>0.8538828587916214</v>
      </c>
      <c r="D28" s="14" t="s">
        <v>163</v>
      </c>
      <c r="E28" s="72">
        <v>1800.0</v>
      </c>
      <c r="F28" s="14" t="s">
        <v>156</v>
      </c>
      <c r="G28" s="14" t="s">
        <v>1016</v>
      </c>
      <c r="H28" s="14">
        <v>1060.0</v>
      </c>
      <c r="I28" s="72" t="s">
        <v>165</v>
      </c>
      <c r="J28" s="14" t="s">
        <v>1017</v>
      </c>
      <c r="N28" s="14" t="s">
        <v>173</v>
      </c>
    </row>
    <row r="29">
      <c r="B29" s="14">
        <v>16.0</v>
      </c>
      <c r="C29" s="15">
        <v>0.8763953009256511</v>
      </c>
      <c r="D29" s="14" t="s">
        <v>154</v>
      </c>
      <c r="E29" s="72" t="s">
        <v>155</v>
      </c>
      <c r="F29" s="14" t="s">
        <v>156</v>
      </c>
      <c r="H29" s="14">
        <v>1060.0</v>
      </c>
      <c r="I29" s="73"/>
      <c r="N29" s="14" t="s">
        <v>725</v>
      </c>
    </row>
    <row r="30">
      <c r="B30" s="14">
        <v>17.0</v>
      </c>
      <c r="C30" s="15">
        <v>0.8791028703708434</v>
      </c>
      <c r="D30" s="14" t="s">
        <v>158</v>
      </c>
      <c r="E30" s="72" t="s">
        <v>159</v>
      </c>
      <c r="F30" s="14" t="s">
        <v>156</v>
      </c>
      <c r="H30" s="14">
        <v>1060.0</v>
      </c>
      <c r="I30" s="73"/>
      <c r="N30" s="14" t="s">
        <v>724</v>
      </c>
    </row>
    <row r="31">
      <c r="B31" s="14">
        <v>18.0</v>
      </c>
      <c r="C31" s="15">
        <v>0.8809526388940867</v>
      </c>
      <c r="D31" s="14" t="s">
        <v>163</v>
      </c>
      <c r="E31" s="72">
        <v>1800.0</v>
      </c>
      <c r="F31" s="14" t="s">
        <v>156</v>
      </c>
      <c r="G31" s="14" t="s">
        <v>1018</v>
      </c>
      <c r="H31" s="14">
        <v>1060.0</v>
      </c>
      <c r="I31" s="72" t="s">
        <v>165</v>
      </c>
      <c r="J31" s="14" t="s">
        <v>543</v>
      </c>
      <c r="N31" s="14" t="s">
        <v>175</v>
      </c>
    </row>
    <row r="32">
      <c r="B32" s="14">
        <v>19.0</v>
      </c>
      <c r="C32" s="15">
        <v>0.903249039351067</v>
      </c>
      <c r="D32" s="14" t="s">
        <v>163</v>
      </c>
      <c r="E32" s="72">
        <v>1800.0</v>
      </c>
      <c r="F32" s="14" t="s">
        <v>156</v>
      </c>
      <c r="G32" s="14" t="s">
        <v>1019</v>
      </c>
      <c r="H32" s="14">
        <v>1060.0</v>
      </c>
      <c r="I32" s="72" t="s">
        <v>165</v>
      </c>
      <c r="J32" s="14" t="s">
        <v>320</v>
      </c>
      <c r="N32" s="14" t="s">
        <v>177</v>
      </c>
    </row>
    <row r="33">
      <c r="B33" s="14">
        <v>20.0</v>
      </c>
      <c r="C33" s="15">
        <v>0.926169386570109</v>
      </c>
      <c r="D33" s="14" t="s">
        <v>163</v>
      </c>
      <c r="E33" s="72">
        <v>1800.0</v>
      </c>
      <c r="F33" s="14" t="s">
        <v>156</v>
      </c>
      <c r="G33" s="14" t="s">
        <v>1020</v>
      </c>
      <c r="H33" s="14">
        <v>1060.0</v>
      </c>
      <c r="I33" s="72" t="s">
        <v>165</v>
      </c>
      <c r="J33" s="14" t="s">
        <v>324</v>
      </c>
      <c r="N33" s="14" t="s">
        <v>179</v>
      </c>
      <c r="O33" s="14" t="s">
        <v>1021</v>
      </c>
    </row>
    <row r="35">
      <c r="D35" s="14" t="s">
        <v>1022</v>
      </c>
      <c r="E35" s="72"/>
      <c r="F35" s="14"/>
    </row>
    <row r="36">
      <c r="B36" s="14">
        <v>21.0</v>
      </c>
      <c r="C36" s="15">
        <v>0.9480251041677548</v>
      </c>
      <c r="D36" s="14" t="s">
        <v>621</v>
      </c>
      <c r="E36" s="72" t="s">
        <v>1023</v>
      </c>
      <c r="F36" s="14" t="s">
        <v>156</v>
      </c>
      <c r="N36" s="14" t="s">
        <v>1024</v>
      </c>
      <c r="P36" s="14" t="s">
        <v>721</v>
      </c>
    </row>
    <row r="37">
      <c r="B37" s="14">
        <v>22.0</v>
      </c>
      <c r="C37" s="15">
        <v>0.9516435185185185</v>
      </c>
      <c r="D37" s="14" t="s">
        <v>621</v>
      </c>
      <c r="E37" s="14" t="s">
        <v>1025</v>
      </c>
      <c r="F37" s="14" t="s">
        <v>156</v>
      </c>
      <c r="N37" s="14" t="s">
        <v>1026</v>
      </c>
      <c r="P37" s="14" t="s">
        <v>721</v>
      </c>
    </row>
    <row r="38">
      <c r="B38" s="14">
        <v>23.0</v>
      </c>
      <c r="C38" s="15">
        <v>0.9548081597167766</v>
      </c>
      <c r="D38" s="14" t="s">
        <v>621</v>
      </c>
      <c r="E38" s="14" t="s">
        <v>1027</v>
      </c>
      <c r="F38" s="14" t="s">
        <v>156</v>
      </c>
      <c r="N38" s="14" t="s">
        <v>1028</v>
      </c>
      <c r="P38" s="14" t="s">
        <v>721</v>
      </c>
    </row>
    <row r="39">
      <c r="B39" s="14">
        <v>24.0</v>
      </c>
      <c r="C39" s="15">
        <v>0.9581634027781547</v>
      </c>
      <c r="D39" s="14" t="s">
        <v>154</v>
      </c>
      <c r="E39" s="72" t="s">
        <v>155</v>
      </c>
      <c r="F39" s="14" t="s">
        <v>156</v>
      </c>
      <c r="N39" s="14" t="s">
        <v>725</v>
      </c>
    </row>
    <row r="41">
      <c r="B41" s="14">
        <v>25.0</v>
      </c>
      <c r="C41" s="15">
        <v>0.9631477777729742</v>
      </c>
      <c r="D41" s="14" t="s">
        <v>163</v>
      </c>
      <c r="E41" s="14">
        <v>30.0</v>
      </c>
      <c r="F41" s="14" t="s">
        <v>156</v>
      </c>
      <c r="H41" s="14">
        <v>1060.0</v>
      </c>
      <c r="N41" s="14" t="s">
        <v>1029</v>
      </c>
      <c r="P41" s="14" t="s">
        <v>738</v>
      </c>
    </row>
    <row r="42">
      <c r="B42" s="14">
        <v>26.0</v>
      </c>
      <c r="C42" s="15">
        <v>0.9658004513912601</v>
      </c>
      <c r="D42" s="14" t="s">
        <v>163</v>
      </c>
      <c r="E42" s="14">
        <v>30.0</v>
      </c>
      <c r="F42" s="14" t="s">
        <v>156</v>
      </c>
      <c r="H42" s="14">
        <v>1060.0</v>
      </c>
      <c r="N42" s="14" t="s">
        <v>1030</v>
      </c>
      <c r="P42" s="14" t="s">
        <v>1031</v>
      </c>
    </row>
    <row r="43">
      <c r="B43" s="14">
        <v>27.0</v>
      </c>
      <c r="C43" s="15">
        <v>0.9730634490697412</v>
      </c>
      <c r="D43" s="14" t="s">
        <v>163</v>
      </c>
      <c r="E43" s="14">
        <v>260.0</v>
      </c>
      <c r="F43" s="14" t="s">
        <v>156</v>
      </c>
      <c r="H43" s="14">
        <v>1060.0</v>
      </c>
      <c r="K43" s="14" t="s">
        <v>184</v>
      </c>
      <c r="M43" s="14" t="s">
        <v>739</v>
      </c>
      <c r="N43" s="14" t="s">
        <v>1030</v>
      </c>
    </row>
    <row r="44">
      <c r="B44" s="14">
        <v>28.0</v>
      </c>
      <c r="C44" s="15">
        <v>0.9775604166643461</v>
      </c>
      <c r="D44" s="14" t="s">
        <v>163</v>
      </c>
      <c r="E44" s="14">
        <v>260.0</v>
      </c>
      <c r="F44" s="14" t="s">
        <v>156</v>
      </c>
      <c r="H44" s="14">
        <v>1060.0</v>
      </c>
      <c r="K44" s="14" t="s">
        <v>210</v>
      </c>
      <c r="L44" s="14" t="s">
        <v>342</v>
      </c>
      <c r="M44" s="14" t="s">
        <v>739</v>
      </c>
      <c r="N44" s="14" t="s">
        <v>1030</v>
      </c>
    </row>
    <row r="45">
      <c r="B45" s="14">
        <v>29.0</v>
      </c>
      <c r="C45" s="15">
        <v>0.9821764930529753</v>
      </c>
      <c r="D45" s="14" t="s">
        <v>163</v>
      </c>
      <c r="E45" s="14">
        <v>30.0</v>
      </c>
      <c r="F45" s="14" t="s">
        <v>156</v>
      </c>
      <c r="H45" s="14">
        <v>1060.0</v>
      </c>
      <c r="N45" s="14" t="s">
        <v>1032</v>
      </c>
      <c r="P45" s="14" t="s">
        <v>1033</v>
      </c>
    </row>
    <row r="46">
      <c r="B46" s="14">
        <v>30.0</v>
      </c>
      <c r="C46" s="15">
        <v>0.9858116782415891</v>
      </c>
      <c r="D46" s="14" t="s">
        <v>163</v>
      </c>
      <c r="E46" s="14">
        <v>260.0</v>
      </c>
      <c r="F46" s="14" t="s">
        <v>156</v>
      </c>
      <c r="H46" s="14">
        <v>1060.0</v>
      </c>
      <c r="L46" s="14" t="s">
        <v>1034</v>
      </c>
      <c r="M46" s="14" t="s">
        <v>739</v>
      </c>
      <c r="N46" s="14" t="s">
        <v>1032</v>
      </c>
    </row>
    <row r="47">
      <c r="B47" s="14">
        <v>31.0</v>
      </c>
      <c r="C47" s="15">
        <v>0.9900347222222222</v>
      </c>
      <c r="D47" s="14" t="s">
        <v>163</v>
      </c>
      <c r="E47" s="14">
        <v>260.0</v>
      </c>
      <c r="F47" s="14" t="s">
        <v>156</v>
      </c>
      <c r="H47" s="14">
        <v>1060.0</v>
      </c>
      <c r="K47" s="14" t="s">
        <v>184</v>
      </c>
      <c r="M47" s="14" t="s">
        <v>739</v>
      </c>
      <c r="N47" s="14" t="s">
        <v>1032</v>
      </c>
    </row>
    <row r="49">
      <c r="A49" s="14" t="s">
        <v>53</v>
      </c>
    </row>
    <row r="50">
      <c r="B50" s="14">
        <v>32.0</v>
      </c>
      <c r="C50" s="15">
        <v>0.02834104166686302</v>
      </c>
      <c r="D50" s="14" t="s">
        <v>621</v>
      </c>
      <c r="E50" s="72" t="s">
        <v>159</v>
      </c>
      <c r="F50" s="14" t="s">
        <v>156</v>
      </c>
      <c r="N50" s="14" t="s">
        <v>724</v>
      </c>
    </row>
    <row r="51">
      <c r="B51" s="14">
        <v>33.0</v>
      </c>
      <c r="C51" s="15">
        <v>0.03138888888888889</v>
      </c>
      <c r="D51" s="14" t="s">
        <v>154</v>
      </c>
      <c r="E51" s="72" t="s">
        <v>155</v>
      </c>
      <c r="F51" s="14" t="s">
        <v>156</v>
      </c>
      <c r="N51" s="14" t="s">
        <v>725</v>
      </c>
    </row>
    <row r="52">
      <c r="B52" s="14">
        <v>34.0</v>
      </c>
      <c r="C52" s="15">
        <v>0.03450231481481481</v>
      </c>
      <c r="D52" s="11" t="s">
        <v>161</v>
      </c>
      <c r="E52" s="14">
        <v>300.0</v>
      </c>
      <c r="F52" s="14" t="s">
        <v>156</v>
      </c>
      <c r="H52" s="14">
        <v>1060.0</v>
      </c>
      <c r="I52" s="72" t="s">
        <v>165</v>
      </c>
      <c r="J52" s="14" t="s">
        <v>252</v>
      </c>
    </row>
    <row r="53">
      <c r="N53" s="14" t="s">
        <v>1035</v>
      </c>
    </row>
    <row r="54">
      <c r="B54" s="14">
        <v>35.0</v>
      </c>
      <c r="C54" s="15">
        <v>0.04237700231897179</v>
      </c>
      <c r="D54" s="14" t="s">
        <v>163</v>
      </c>
      <c r="E54" s="72">
        <v>1800.0</v>
      </c>
      <c r="F54" s="14" t="s">
        <v>156</v>
      </c>
      <c r="G54" s="14" t="s">
        <v>1036</v>
      </c>
      <c r="H54" s="14">
        <v>1060.0</v>
      </c>
      <c r="I54" s="72" t="s">
        <v>165</v>
      </c>
      <c r="J54" s="14" t="s">
        <v>408</v>
      </c>
      <c r="N54" s="14" t="s">
        <v>250</v>
      </c>
    </row>
    <row r="55">
      <c r="B55" s="14">
        <v>36.0</v>
      </c>
      <c r="C55" s="15">
        <v>0.06440972222222222</v>
      </c>
      <c r="D55" s="14" t="s">
        <v>163</v>
      </c>
      <c r="E55" s="72">
        <v>1800.0</v>
      </c>
      <c r="F55" s="14" t="s">
        <v>156</v>
      </c>
      <c r="G55" s="14" t="s">
        <v>1037</v>
      </c>
      <c r="H55" s="14">
        <v>1060.0</v>
      </c>
      <c r="I55" s="72" t="s">
        <v>165</v>
      </c>
      <c r="J55" s="14" t="s">
        <v>408</v>
      </c>
      <c r="N55" s="14" t="s">
        <v>169</v>
      </c>
    </row>
    <row r="56">
      <c r="B56" s="14">
        <v>37.0</v>
      </c>
      <c r="C56" s="15">
        <v>0.08738425925925926</v>
      </c>
      <c r="D56" s="14" t="s">
        <v>163</v>
      </c>
      <c r="E56" s="72">
        <v>1800.0</v>
      </c>
      <c r="F56" s="14" t="s">
        <v>156</v>
      </c>
      <c r="G56" s="14" t="s">
        <v>1038</v>
      </c>
      <c r="H56" s="14">
        <v>1060.0</v>
      </c>
      <c r="I56" s="72" t="s">
        <v>165</v>
      </c>
      <c r="J56" s="14" t="s">
        <v>1039</v>
      </c>
      <c r="N56" s="14" t="s">
        <v>171</v>
      </c>
    </row>
    <row r="57">
      <c r="B57" s="14">
        <v>38.0</v>
      </c>
      <c r="C57" s="15">
        <v>0.1117361111111111</v>
      </c>
      <c r="D57" s="14" t="s">
        <v>163</v>
      </c>
      <c r="E57" s="72">
        <v>1800.0</v>
      </c>
      <c r="F57" s="14" t="s">
        <v>156</v>
      </c>
      <c r="G57" s="14" t="s">
        <v>1040</v>
      </c>
      <c r="H57" s="14">
        <v>1060.0</v>
      </c>
      <c r="I57" s="72" t="s">
        <v>165</v>
      </c>
      <c r="J57" s="14" t="s">
        <v>812</v>
      </c>
      <c r="N57" s="14" t="s">
        <v>173</v>
      </c>
    </row>
    <row r="58">
      <c r="B58" s="14">
        <v>39.0</v>
      </c>
      <c r="C58" s="15">
        <v>0.13221064814814815</v>
      </c>
      <c r="D58" s="14" t="s">
        <v>163</v>
      </c>
      <c r="E58" s="72">
        <v>1800.0</v>
      </c>
      <c r="F58" s="14" t="s">
        <v>156</v>
      </c>
      <c r="G58" s="14" t="s">
        <v>1041</v>
      </c>
      <c r="H58" s="14">
        <v>1060.0</v>
      </c>
      <c r="I58" s="72" t="s">
        <v>165</v>
      </c>
      <c r="J58" s="14" t="s">
        <v>812</v>
      </c>
      <c r="N58" s="14" t="s">
        <v>175</v>
      </c>
    </row>
    <row r="59">
      <c r="B59" s="14">
        <v>40.0</v>
      </c>
      <c r="C59" s="15">
        <v>0.15542884259775747</v>
      </c>
      <c r="D59" s="14" t="s">
        <v>163</v>
      </c>
      <c r="E59" s="72">
        <v>1800.0</v>
      </c>
      <c r="F59" s="14" t="s">
        <v>156</v>
      </c>
      <c r="G59" s="14" t="s">
        <v>1042</v>
      </c>
      <c r="H59" s="14">
        <v>1060.0</v>
      </c>
      <c r="I59" s="72" t="s">
        <v>165</v>
      </c>
      <c r="J59" s="14" t="s">
        <v>1043</v>
      </c>
      <c r="N59" s="14" t="s">
        <v>177</v>
      </c>
    </row>
    <row r="60">
      <c r="B60" s="14">
        <v>41.0</v>
      </c>
      <c r="C60" s="15">
        <v>0.17802083333333332</v>
      </c>
      <c r="D60" s="14" t="s">
        <v>163</v>
      </c>
      <c r="E60" s="72">
        <v>1800.0</v>
      </c>
      <c r="F60" s="14" t="s">
        <v>156</v>
      </c>
      <c r="G60" s="14" t="s">
        <v>1044</v>
      </c>
      <c r="H60" s="14">
        <v>1060.0</v>
      </c>
      <c r="I60" s="72" t="s">
        <v>165</v>
      </c>
      <c r="J60" s="14" t="s">
        <v>922</v>
      </c>
      <c r="N60" s="14" t="s">
        <v>179</v>
      </c>
    </row>
    <row r="62">
      <c r="B62" s="14">
        <v>42.0</v>
      </c>
      <c r="C62" s="15">
        <v>0.20119925925973803</v>
      </c>
      <c r="D62" s="14" t="s">
        <v>163</v>
      </c>
      <c r="E62" s="14">
        <v>30.0</v>
      </c>
      <c r="F62" s="14" t="s">
        <v>156</v>
      </c>
      <c r="H62" s="14">
        <v>1060.0</v>
      </c>
      <c r="N62" s="14" t="s">
        <v>977</v>
      </c>
      <c r="O62" s="14" t="s">
        <v>1045</v>
      </c>
    </row>
    <row r="63">
      <c r="B63" s="14">
        <v>43.0</v>
      </c>
      <c r="C63" s="15">
        <v>0.20417682870174758</v>
      </c>
      <c r="D63" s="14" t="s">
        <v>163</v>
      </c>
      <c r="E63" s="14">
        <v>180.0</v>
      </c>
      <c r="F63" s="14" t="s">
        <v>156</v>
      </c>
      <c r="H63" s="14">
        <v>1060.0</v>
      </c>
      <c r="N63" s="14" t="s">
        <v>977</v>
      </c>
    </row>
    <row r="64">
      <c r="B64" s="14">
        <v>44.0</v>
      </c>
      <c r="C64" s="15">
        <v>0.20787896990805166</v>
      </c>
      <c r="D64" s="14" t="s">
        <v>163</v>
      </c>
      <c r="E64" s="14">
        <v>180.0</v>
      </c>
      <c r="F64" s="14" t="s">
        <v>156</v>
      </c>
      <c r="H64" s="14">
        <v>1060.0</v>
      </c>
      <c r="K64" s="14" t="s">
        <v>210</v>
      </c>
      <c r="M64" s="14" t="s">
        <v>739</v>
      </c>
      <c r="N64" s="14" t="s">
        <v>977</v>
      </c>
    </row>
    <row r="65">
      <c r="B65" s="14">
        <v>45.0</v>
      </c>
      <c r="C65" s="15">
        <v>0.20998888889153022</v>
      </c>
      <c r="D65" s="14" t="s">
        <v>163</v>
      </c>
      <c r="E65" s="14">
        <v>180.0</v>
      </c>
      <c r="F65" s="14" t="s">
        <v>156</v>
      </c>
      <c r="H65" s="14">
        <v>1060.0</v>
      </c>
      <c r="L65" s="14" t="s">
        <v>342</v>
      </c>
      <c r="M65" s="14" t="s">
        <v>739</v>
      </c>
      <c r="N65" s="14" t="s">
        <v>977</v>
      </c>
    </row>
    <row r="66">
      <c r="B66" s="14">
        <v>46.0</v>
      </c>
      <c r="C66" s="15">
        <v>0.21501598379109055</v>
      </c>
      <c r="D66" s="14" t="s">
        <v>163</v>
      </c>
      <c r="E66" s="14">
        <v>30.0</v>
      </c>
      <c r="F66" s="14" t="s">
        <v>156</v>
      </c>
      <c r="H66" s="14">
        <v>1060.0</v>
      </c>
      <c r="N66" s="14" t="s">
        <v>1046</v>
      </c>
      <c r="O66" s="14" t="s">
        <v>1033</v>
      </c>
    </row>
    <row r="67">
      <c r="B67" s="14">
        <v>47.0</v>
      </c>
      <c r="C67" s="15">
        <v>0.21858163193974178</v>
      </c>
      <c r="D67" s="14" t="s">
        <v>163</v>
      </c>
      <c r="E67" s="14">
        <v>180.0</v>
      </c>
      <c r="F67" s="14" t="s">
        <v>156</v>
      </c>
      <c r="H67" s="14">
        <v>1060.0</v>
      </c>
      <c r="K67" s="14" t="s">
        <v>341</v>
      </c>
      <c r="L67" s="14" t="s">
        <v>421</v>
      </c>
      <c r="M67" s="14" t="s">
        <v>739</v>
      </c>
      <c r="N67" s="14" t="s">
        <v>1046</v>
      </c>
    </row>
    <row r="68">
      <c r="B68" s="14">
        <v>48.0</v>
      </c>
      <c r="C68" s="15">
        <v>0.22229166666666667</v>
      </c>
      <c r="D68" s="14" t="s">
        <v>163</v>
      </c>
      <c r="E68" s="14">
        <v>180.0</v>
      </c>
      <c r="F68" s="14" t="s">
        <v>156</v>
      </c>
      <c r="H68" s="14">
        <v>1060.0</v>
      </c>
      <c r="K68" s="14" t="s">
        <v>210</v>
      </c>
      <c r="M68" s="14" t="s">
        <v>739</v>
      </c>
      <c r="N68" s="14" t="s">
        <v>1046</v>
      </c>
      <c r="O68" s="14" t="s">
        <v>1047</v>
      </c>
    </row>
    <row r="70">
      <c r="B70" s="14">
        <v>49.0</v>
      </c>
      <c r="C70" s="15">
        <v>0.22654133102332707</v>
      </c>
      <c r="D70" s="14" t="s">
        <v>621</v>
      </c>
      <c r="E70" s="72" t="s">
        <v>159</v>
      </c>
      <c r="F70" s="14" t="s">
        <v>156</v>
      </c>
      <c r="N70" s="14" t="s">
        <v>873</v>
      </c>
    </row>
    <row r="71">
      <c r="B71" s="14">
        <v>50.0</v>
      </c>
      <c r="C71" s="15">
        <v>0.22879853009362705</v>
      </c>
      <c r="D71" s="14" t="s">
        <v>154</v>
      </c>
      <c r="E71" s="72" t="s">
        <v>155</v>
      </c>
      <c r="F71" s="14" t="s">
        <v>156</v>
      </c>
      <c r="N71" s="14" t="s">
        <v>874</v>
      </c>
    </row>
    <row r="73">
      <c r="D73" s="14" t="s">
        <v>1048</v>
      </c>
      <c r="E73" s="72"/>
      <c r="F73" s="14"/>
    </row>
    <row r="74">
      <c r="B74" s="14">
        <v>51.0</v>
      </c>
      <c r="C74" s="15">
        <v>0.23190689814509824</v>
      </c>
      <c r="D74" s="14" t="s">
        <v>621</v>
      </c>
      <c r="E74" s="14" t="s">
        <v>1027</v>
      </c>
      <c r="F74" s="14" t="s">
        <v>156</v>
      </c>
    </row>
    <row r="76">
      <c r="B76" s="14">
        <v>52.0</v>
      </c>
      <c r="C76" s="15">
        <v>0.242394224536838</v>
      </c>
      <c r="D76" s="74" t="s">
        <v>213</v>
      </c>
      <c r="E76" s="72" t="s">
        <v>214</v>
      </c>
      <c r="F76" s="14" t="s">
        <v>156</v>
      </c>
      <c r="N76" s="74" t="s">
        <v>1049</v>
      </c>
    </row>
    <row r="77">
      <c r="B77" s="14">
        <v>53.0</v>
      </c>
      <c r="C77" s="15">
        <v>0.24567194444534834</v>
      </c>
      <c r="D77" s="74" t="s">
        <v>213</v>
      </c>
      <c r="E77" s="72" t="s">
        <v>1050</v>
      </c>
      <c r="F77" s="14" t="s">
        <v>156</v>
      </c>
      <c r="L77" s="14" t="s">
        <v>687</v>
      </c>
      <c r="N77" s="74" t="s">
        <v>1051</v>
      </c>
    </row>
    <row r="78">
      <c r="B78" s="14">
        <v>54.0</v>
      </c>
      <c r="C78" s="15">
        <v>0.24806946759053972</v>
      </c>
      <c r="D78" s="74" t="s">
        <v>213</v>
      </c>
      <c r="E78" s="72" t="s">
        <v>1052</v>
      </c>
      <c r="F78" s="14" t="s">
        <v>156</v>
      </c>
      <c r="L78" s="14" t="s">
        <v>687</v>
      </c>
      <c r="N78" s="74" t="s">
        <v>1053</v>
      </c>
    </row>
    <row r="79">
      <c r="B79" s="14">
        <v>55.0</v>
      </c>
      <c r="C79" s="15">
        <v>0.2500408101841458</v>
      </c>
      <c r="D79" s="74" t="s">
        <v>213</v>
      </c>
      <c r="E79" s="72" t="s">
        <v>1054</v>
      </c>
      <c r="F79" s="14" t="s">
        <v>156</v>
      </c>
      <c r="L79" s="14" t="s">
        <v>687</v>
      </c>
      <c r="N79" s="74" t="s">
        <v>1055</v>
      </c>
    </row>
    <row r="80">
      <c r="B80" s="14">
        <v>56.0</v>
      </c>
      <c r="C80" s="15">
        <v>0.25179123842099216</v>
      </c>
      <c r="D80" s="74" t="s">
        <v>213</v>
      </c>
      <c r="E80" s="72" t="s">
        <v>1056</v>
      </c>
      <c r="F80" s="14" t="s">
        <v>156</v>
      </c>
      <c r="L80" s="14" t="s">
        <v>687</v>
      </c>
      <c r="N80" s="74" t="s">
        <v>1057</v>
      </c>
    </row>
  </sheetData>
  <mergeCells count="13">
    <mergeCell ref="B5:B6"/>
    <mergeCell ref="C5:C6"/>
    <mergeCell ref="K5:M5"/>
    <mergeCell ref="N5:N6"/>
    <mergeCell ref="O5:S6"/>
    <mergeCell ref="O7:S7"/>
    <mergeCell ref="C1:F1"/>
    <mergeCell ref="H1:N1"/>
    <mergeCell ref="O1:S1"/>
    <mergeCell ref="H2:N2"/>
    <mergeCell ref="O2:S2"/>
    <mergeCell ref="O3:S3"/>
    <mergeCell ref="O4:S4"/>
  </mergeCells>
  <drawing r:id="rId1"/>
</worksheet>
</file>

<file path=xl/worksheets/sheet1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6.0" topLeftCell="A7" activePane="bottomLeft" state="frozen"/>
      <selection activeCell="B8" sqref="B8" pane="bottomLeft"/>
    </sheetView>
  </sheetViews>
  <sheetFormatPr customHeight="1" defaultColWidth="12.63" defaultRowHeight="15.75"/>
  <cols>
    <col customWidth="1" min="14" max="14" width="30.88"/>
  </cols>
  <sheetData>
    <row r="1">
      <c r="A1" s="43"/>
      <c r="B1" s="44" t="s">
        <v>119</v>
      </c>
      <c r="C1" s="88">
        <v>45574.0</v>
      </c>
      <c r="D1" s="46"/>
      <c r="E1" s="46"/>
      <c r="F1" s="47"/>
      <c r="G1" s="44" t="s">
        <v>120</v>
      </c>
      <c r="H1" s="71" t="s">
        <v>1058</v>
      </c>
      <c r="I1" s="49"/>
      <c r="J1" s="49"/>
      <c r="K1" s="49"/>
      <c r="L1" s="49"/>
      <c r="M1" s="49"/>
      <c r="N1" s="50"/>
      <c r="O1" s="48"/>
      <c r="P1" s="49"/>
      <c r="Q1" s="49"/>
      <c r="R1" s="49"/>
      <c r="S1" s="50"/>
    </row>
    <row r="2">
      <c r="A2" s="51"/>
      <c r="B2" s="52" t="s">
        <v>121</v>
      </c>
      <c r="C2" s="53" t="s">
        <v>1059</v>
      </c>
      <c r="D2" s="54"/>
      <c r="E2" s="54"/>
      <c r="F2" s="55"/>
      <c r="G2" s="56" t="s">
        <v>122</v>
      </c>
      <c r="H2" s="57" t="s">
        <v>123</v>
      </c>
      <c r="I2" s="49"/>
      <c r="J2" s="49"/>
      <c r="K2" s="49"/>
      <c r="L2" s="49"/>
      <c r="M2" s="49"/>
      <c r="N2" s="50"/>
      <c r="O2" s="48"/>
      <c r="P2" s="49"/>
      <c r="Q2" s="49"/>
      <c r="R2" s="49"/>
      <c r="S2" s="50"/>
    </row>
    <row r="3">
      <c r="A3" s="58"/>
      <c r="B3" s="59"/>
      <c r="C3" s="59"/>
      <c r="D3" s="59"/>
      <c r="E3" s="59"/>
      <c r="F3" s="59"/>
      <c r="G3" s="59"/>
      <c r="H3" s="59"/>
      <c r="I3" s="59"/>
      <c r="J3" s="59"/>
      <c r="K3" s="59"/>
      <c r="L3" s="59"/>
      <c r="M3" s="59"/>
      <c r="N3" s="59"/>
      <c r="O3" s="48"/>
      <c r="P3" s="49"/>
      <c r="Q3" s="49"/>
      <c r="R3" s="49"/>
      <c r="S3" s="50"/>
    </row>
    <row r="4">
      <c r="A4" s="51"/>
      <c r="B4" s="43"/>
      <c r="C4" s="43"/>
      <c r="D4" s="43"/>
      <c r="E4" s="43"/>
      <c r="F4" s="43"/>
      <c r="G4" s="43"/>
      <c r="H4" s="43"/>
      <c r="I4" s="43"/>
      <c r="J4" s="43"/>
      <c r="K4" s="43"/>
      <c r="L4" s="43"/>
      <c r="M4" s="43"/>
      <c r="N4" s="43"/>
      <c r="O4" s="48"/>
      <c r="P4" s="49"/>
      <c r="Q4" s="49"/>
      <c r="R4" s="49"/>
      <c r="S4" s="50"/>
    </row>
    <row r="5">
      <c r="A5" s="60" t="s">
        <v>124</v>
      </c>
      <c r="B5" s="61" t="s">
        <v>125</v>
      </c>
      <c r="C5" s="61" t="s">
        <v>126</v>
      </c>
      <c r="D5" s="62"/>
      <c r="E5" s="63" t="s">
        <v>127</v>
      </c>
      <c r="F5" s="63" t="s">
        <v>128</v>
      </c>
      <c r="G5" s="62"/>
      <c r="H5" s="62"/>
      <c r="I5" s="63" t="s">
        <v>129</v>
      </c>
      <c r="J5" s="63" t="s">
        <v>130</v>
      </c>
      <c r="K5" s="64" t="s">
        <v>131</v>
      </c>
      <c r="L5" s="49"/>
      <c r="M5" s="50"/>
      <c r="N5" s="65" t="s">
        <v>132</v>
      </c>
      <c r="O5" s="66" t="s">
        <v>133</v>
      </c>
      <c r="S5" s="67"/>
    </row>
    <row r="6">
      <c r="A6" s="60" t="s">
        <v>134</v>
      </c>
      <c r="B6" s="50"/>
      <c r="C6" s="50"/>
      <c r="D6" s="63" t="s">
        <v>135</v>
      </c>
      <c r="E6" s="63" t="s">
        <v>136</v>
      </c>
      <c r="F6" s="63" t="s">
        <v>137</v>
      </c>
      <c r="G6" s="63" t="s">
        <v>138</v>
      </c>
      <c r="H6" s="63" t="s">
        <v>139</v>
      </c>
      <c r="I6" s="63" t="s">
        <v>140</v>
      </c>
      <c r="J6" s="63" t="s">
        <v>141</v>
      </c>
      <c r="K6" s="63" t="s">
        <v>142</v>
      </c>
      <c r="L6" s="63" t="s">
        <v>143</v>
      </c>
      <c r="M6" s="63" t="s">
        <v>144</v>
      </c>
      <c r="N6" s="50"/>
      <c r="O6" s="49"/>
      <c r="P6" s="49"/>
      <c r="Q6" s="49"/>
      <c r="R6" s="49"/>
      <c r="S6" s="50"/>
    </row>
    <row r="7">
      <c r="A7" s="68"/>
      <c r="B7" s="55"/>
      <c r="C7" s="69" t="s">
        <v>145</v>
      </c>
      <c r="D7" s="2"/>
      <c r="E7" s="2"/>
      <c r="F7" s="2"/>
      <c r="G7" s="2"/>
      <c r="H7" s="2"/>
      <c r="I7" s="2"/>
      <c r="J7" s="2"/>
      <c r="K7" s="2"/>
      <c r="L7" s="2"/>
      <c r="M7" s="2"/>
      <c r="N7" s="70" t="s">
        <v>1060</v>
      </c>
    </row>
    <row r="8">
      <c r="N8" s="14" t="s">
        <v>441</v>
      </c>
    </row>
    <row r="9">
      <c r="A9" s="14" t="s">
        <v>64</v>
      </c>
    </row>
    <row r="10">
      <c r="B10" s="14">
        <v>1.0</v>
      </c>
      <c r="C10" s="15">
        <v>0.7483964930579532</v>
      </c>
      <c r="D10" s="74" t="s">
        <v>213</v>
      </c>
      <c r="E10" s="73" t="s">
        <v>701</v>
      </c>
      <c r="F10" s="14" t="s">
        <v>156</v>
      </c>
      <c r="L10" s="14" t="s">
        <v>997</v>
      </c>
      <c r="N10" s="74" t="s">
        <v>1061</v>
      </c>
      <c r="Q10" s="14"/>
      <c r="T10" s="14" t="s">
        <v>760</v>
      </c>
    </row>
    <row r="11">
      <c r="B11" s="14">
        <v>2.0</v>
      </c>
      <c r="C11" s="15">
        <v>0.749934374995064</v>
      </c>
      <c r="D11" s="74" t="s">
        <v>213</v>
      </c>
      <c r="E11" s="74" t="s">
        <v>1004</v>
      </c>
      <c r="F11" s="14" t="s">
        <v>156</v>
      </c>
      <c r="N11" s="74" t="s">
        <v>1062</v>
      </c>
      <c r="T11" s="14" t="s">
        <v>763</v>
      </c>
      <c r="U11" s="14" t="s">
        <v>764</v>
      </c>
      <c r="V11" s="14" t="s">
        <v>765</v>
      </c>
      <c r="W11" s="14" t="s">
        <v>766</v>
      </c>
    </row>
    <row r="12">
      <c r="B12" s="14">
        <v>3.0</v>
      </c>
      <c r="C12" s="15">
        <v>0.7517012731477735</v>
      </c>
      <c r="D12" s="74" t="s">
        <v>213</v>
      </c>
      <c r="E12" s="74" t="s">
        <v>1063</v>
      </c>
      <c r="F12" s="14" t="s">
        <v>156</v>
      </c>
      <c r="N12" s="74" t="s">
        <v>1064</v>
      </c>
      <c r="T12" s="74">
        <v>14.04</v>
      </c>
      <c r="U12" s="74">
        <v>15.11</v>
      </c>
      <c r="V12" s="74">
        <v>10.87</v>
      </c>
      <c r="W12" s="74">
        <v>6.89</v>
      </c>
    </row>
    <row r="13">
      <c r="B13" s="14">
        <v>4.0</v>
      </c>
      <c r="C13" s="15">
        <v>0.753604305558838</v>
      </c>
      <c r="D13" s="74" t="s">
        <v>213</v>
      </c>
      <c r="E13" s="74" t="s">
        <v>1065</v>
      </c>
      <c r="F13" s="14" t="s">
        <v>156</v>
      </c>
      <c r="G13" s="14"/>
      <c r="N13" s="74" t="s">
        <v>1066</v>
      </c>
      <c r="T13" s="74">
        <v>27.63</v>
      </c>
      <c r="U13" s="74">
        <v>30.85</v>
      </c>
      <c r="V13" s="74">
        <v>19.89</v>
      </c>
      <c r="W13" s="74">
        <v>12.66</v>
      </c>
    </row>
    <row r="14">
      <c r="B14" s="14">
        <v>5.0</v>
      </c>
      <c r="C14" s="15">
        <v>0.7558744791676872</v>
      </c>
      <c r="D14" s="74" t="s">
        <v>213</v>
      </c>
      <c r="E14" s="74" t="s">
        <v>1067</v>
      </c>
      <c r="F14" s="14" t="s">
        <v>156</v>
      </c>
      <c r="G14" s="14"/>
      <c r="N14" s="74" t="s">
        <v>1068</v>
      </c>
      <c r="T14" s="74">
        <v>49.62</v>
      </c>
      <c r="U14" s="74">
        <v>52.43</v>
      </c>
      <c r="V14" s="74">
        <v>34.22</v>
      </c>
      <c r="W14" s="74">
        <v>20.66</v>
      </c>
    </row>
    <row r="15">
      <c r="B15" s="14">
        <v>6.0</v>
      </c>
      <c r="C15" s="15">
        <v>0.761236099540838</v>
      </c>
      <c r="D15" s="14" t="s">
        <v>154</v>
      </c>
      <c r="E15" s="72" t="s">
        <v>155</v>
      </c>
      <c r="F15" s="14" t="s">
        <v>156</v>
      </c>
      <c r="N15" s="14" t="s">
        <v>1069</v>
      </c>
    </row>
    <row r="16">
      <c r="B16" s="14">
        <v>7.0</v>
      </c>
      <c r="C16" s="15">
        <v>0.7637871759216068</v>
      </c>
      <c r="D16" s="14" t="s">
        <v>158</v>
      </c>
      <c r="E16" s="72" t="s">
        <v>159</v>
      </c>
      <c r="F16" s="14" t="s">
        <v>156</v>
      </c>
      <c r="N16" s="20" t="s">
        <v>1070</v>
      </c>
    </row>
    <row r="18">
      <c r="D18" s="14" t="s">
        <v>1071</v>
      </c>
      <c r="N18" s="112" t="s">
        <v>1072</v>
      </c>
    </row>
    <row r="19">
      <c r="B19" s="14"/>
      <c r="C19" s="113" t="s">
        <v>1073</v>
      </c>
      <c r="N19" s="14"/>
    </row>
    <row r="20">
      <c r="B20" s="14">
        <v>8.0</v>
      </c>
      <c r="C20" s="15">
        <v>0.7769221874987124</v>
      </c>
      <c r="D20" s="14" t="s">
        <v>158</v>
      </c>
      <c r="E20" s="72" t="s">
        <v>159</v>
      </c>
      <c r="F20" s="14" t="s">
        <v>156</v>
      </c>
      <c r="N20" s="14" t="s">
        <v>1074</v>
      </c>
      <c r="O20" s="112" t="s">
        <v>1075</v>
      </c>
    </row>
    <row r="21">
      <c r="B21" s="14">
        <v>9.0</v>
      </c>
      <c r="C21" s="15">
        <v>0.7813297916654847</v>
      </c>
      <c r="D21" s="14" t="s">
        <v>158</v>
      </c>
      <c r="E21" s="72" t="s">
        <v>159</v>
      </c>
      <c r="F21" s="14" t="s">
        <v>156</v>
      </c>
      <c r="N21" s="14" t="s">
        <v>1076</v>
      </c>
      <c r="O21" s="112" t="s">
        <v>1075</v>
      </c>
    </row>
    <row r="22">
      <c r="B22" s="14">
        <v>10.0</v>
      </c>
      <c r="D22" s="14" t="s">
        <v>158</v>
      </c>
      <c r="E22" s="72" t="s">
        <v>159</v>
      </c>
      <c r="F22" s="14" t="s">
        <v>156</v>
      </c>
      <c r="N22" s="14" t="s">
        <v>1077</v>
      </c>
      <c r="O22" s="112" t="s">
        <v>1075</v>
      </c>
    </row>
    <row r="23">
      <c r="B23" s="14">
        <v>11.0</v>
      </c>
      <c r="C23" s="15">
        <v>0.7886454050894827</v>
      </c>
      <c r="D23" s="14" t="s">
        <v>158</v>
      </c>
      <c r="E23" s="72" t="s">
        <v>159</v>
      </c>
      <c r="F23" s="14" t="s">
        <v>156</v>
      </c>
      <c r="N23" s="14" t="s">
        <v>1078</v>
      </c>
      <c r="O23" s="112" t="s">
        <v>1075</v>
      </c>
    </row>
    <row r="24">
      <c r="B24" s="14">
        <v>12.0</v>
      </c>
      <c r="C24" s="15">
        <v>0.7921054513863055</v>
      </c>
      <c r="D24" s="14" t="s">
        <v>158</v>
      </c>
      <c r="E24" s="72" t="s">
        <v>159</v>
      </c>
      <c r="F24" s="14" t="s">
        <v>156</v>
      </c>
      <c r="N24" s="14" t="s">
        <v>1079</v>
      </c>
      <c r="O24" s="112" t="s">
        <v>1075</v>
      </c>
    </row>
    <row r="25">
      <c r="B25" s="14">
        <v>13.0</v>
      </c>
      <c r="C25" s="15">
        <v>0.7948740624997299</v>
      </c>
      <c r="D25" s="14" t="s">
        <v>158</v>
      </c>
      <c r="E25" s="72" t="s">
        <v>159</v>
      </c>
      <c r="F25" s="14" t="s">
        <v>156</v>
      </c>
      <c r="N25" s="14" t="s">
        <v>1080</v>
      </c>
      <c r="O25" s="112" t="s">
        <v>1075</v>
      </c>
    </row>
    <row r="26">
      <c r="B26" s="14">
        <v>14.0</v>
      </c>
      <c r="C26" s="15">
        <v>0.7974841898103477</v>
      </c>
      <c r="D26" s="14" t="s">
        <v>158</v>
      </c>
      <c r="E26" s="72" t="s">
        <v>159</v>
      </c>
      <c r="F26" s="14" t="s">
        <v>156</v>
      </c>
      <c r="N26" s="14" t="s">
        <v>1081</v>
      </c>
      <c r="O26" s="112" t="s">
        <v>1075</v>
      </c>
    </row>
    <row r="27">
      <c r="B27" s="14">
        <v>15.0</v>
      </c>
      <c r="C27" s="15">
        <v>0.8002447453691275</v>
      </c>
      <c r="D27" s="14" t="s">
        <v>158</v>
      </c>
      <c r="E27" s="72" t="s">
        <v>159</v>
      </c>
      <c r="F27" s="14" t="s">
        <v>156</v>
      </c>
      <c r="N27" s="14" t="s">
        <v>1082</v>
      </c>
      <c r="O27" s="112" t="s">
        <v>1075</v>
      </c>
    </row>
    <row r="28">
      <c r="B28" s="14">
        <v>16.0</v>
      </c>
      <c r="C28" s="15">
        <v>0.8031406944428454</v>
      </c>
      <c r="D28" s="14" t="s">
        <v>158</v>
      </c>
      <c r="E28" s="72" t="s">
        <v>159</v>
      </c>
      <c r="F28" s="14" t="s">
        <v>156</v>
      </c>
      <c r="N28" s="14" t="s">
        <v>1083</v>
      </c>
      <c r="O28" s="112" t="s">
        <v>1075</v>
      </c>
    </row>
    <row r="30">
      <c r="B30" s="14">
        <v>17.0</v>
      </c>
      <c r="C30" s="15">
        <v>0.810500914347358</v>
      </c>
      <c r="D30" s="11" t="s">
        <v>161</v>
      </c>
      <c r="E30" s="14">
        <v>300.0</v>
      </c>
      <c r="F30" s="14" t="s">
        <v>156</v>
      </c>
      <c r="G30" s="14" t="s">
        <v>1084</v>
      </c>
      <c r="H30" s="14">
        <v>1050.0</v>
      </c>
      <c r="I30" s="18" t="s">
        <v>165</v>
      </c>
      <c r="J30" s="14" t="s">
        <v>636</v>
      </c>
    </row>
    <row r="31">
      <c r="B31" s="14">
        <v>18.0</v>
      </c>
      <c r="C31" s="15">
        <v>0.8201886342576472</v>
      </c>
      <c r="D31" s="14" t="s">
        <v>163</v>
      </c>
      <c r="E31" s="72">
        <v>1800.0</v>
      </c>
      <c r="F31" s="14" t="s">
        <v>156</v>
      </c>
      <c r="G31" s="14" t="s">
        <v>1085</v>
      </c>
      <c r="H31" s="14">
        <v>1060.0</v>
      </c>
      <c r="I31" s="72" t="s">
        <v>165</v>
      </c>
      <c r="J31" s="14" t="s">
        <v>1086</v>
      </c>
      <c r="N31" s="14" t="s">
        <v>250</v>
      </c>
    </row>
    <row r="32">
      <c r="B32" s="14">
        <v>19.0</v>
      </c>
      <c r="C32" s="15">
        <v>0.843615173609578</v>
      </c>
      <c r="D32" s="14" t="s">
        <v>163</v>
      </c>
      <c r="E32" s="72">
        <v>1800.0</v>
      </c>
      <c r="F32" s="14" t="s">
        <v>156</v>
      </c>
      <c r="G32" s="14" t="s">
        <v>1087</v>
      </c>
      <c r="H32" s="14">
        <v>1060.0</v>
      </c>
      <c r="I32" s="72" t="s">
        <v>165</v>
      </c>
      <c r="J32" s="14" t="s">
        <v>636</v>
      </c>
      <c r="N32" s="14" t="s">
        <v>169</v>
      </c>
    </row>
    <row r="33">
      <c r="B33" s="14">
        <v>20.0</v>
      </c>
      <c r="C33" s="15">
        <v>0.8647409143522964</v>
      </c>
      <c r="D33" s="14" t="s">
        <v>163</v>
      </c>
      <c r="E33" s="72">
        <v>1800.0</v>
      </c>
      <c r="F33" s="14" t="s">
        <v>156</v>
      </c>
      <c r="G33" s="14" t="s">
        <v>1088</v>
      </c>
      <c r="H33" s="14">
        <v>1060.0</v>
      </c>
      <c r="I33" s="72" t="s">
        <v>165</v>
      </c>
      <c r="J33" s="14" t="s">
        <v>922</v>
      </c>
      <c r="N33" s="14" t="s">
        <v>171</v>
      </c>
    </row>
    <row r="34">
      <c r="B34" s="14">
        <v>21.0</v>
      </c>
      <c r="C34" s="15">
        <v>0.888571527779277</v>
      </c>
      <c r="D34" s="14" t="s">
        <v>163</v>
      </c>
      <c r="E34" s="72">
        <v>1800.0</v>
      </c>
      <c r="F34" s="14" t="s">
        <v>156</v>
      </c>
      <c r="G34" s="14" t="s">
        <v>1089</v>
      </c>
      <c r="H34" s="14">
        <v>1060.0</v>
      </c>
      <c r="I34" s="72" t="s">
        <v>165</v>
      </c>
      <c r="J34" s="14" t="s">
        <v>1090</v>
      </c>
      <c r="N34" s="14" t="s">
        <v>173</v>
      </c>
    </row>
    <row r="35">
      <c r="B35" s="14">
        <v>22.0</v>
      </c>
      <c r="C35" s="15">
        <v>0.9093300578679191</v>
      </c>
      <c r="D35" s="14" t="s">
        <v>163</v>
      </c>
      <c r="E35" s="72">
        <v>1800.0</v>
      </c>
      <c r="F35" s="14" t="s">
        <v>156</v>
      </c>
      <c r="G35" s="14" t="s">
        <v>1091</v>
      </c>
      <c r="H35" s="14">
        <v>1060.0</v>
      </c>
      <c r="I35" s="72" t="s">
        <v>165</v>
      </c>
      <c r="J35" s="14" t="s">
        <v>1092</v>
      </c>
      <c r="N35" s="14" t="s">
        <v>175</v>
      </c>
    </row>
    <row r="36">
      <c r="B36" s="14">
        <v>23.0</v>
      </c>
      <c r="C36" s="15">
        <v>0.9320539699110668</v>
      </c>
      <c r="D36" s="14" t="s">
        <v>163</v>
      </c>
      <c r="E36" s="72">
        <v>1800.0</v>
      </c>
      <c r="F36" s="14" t="s">
        <v>156</v>
      </c>
      <c r="G36" s="14" t="s">
        <v>1093</v>
      </c>
      <c r="H36" s="14">
        <v>1060.0</v>
      </c>
      <c r="I36" s="72" t="s">
        <v>165</v>
      </c>
      <c r="J36" s="14" t="s">
        <v>922</v>
      </c>
      <c r="N36" s="14" t="s">
        <v>177</v>
      </c>
    </row>
    <row r="37">
      <c r="B37" s="14">
        <v>24.0</v>
      </c>
      <c r="C37" s="15">
        <v>0.9539688194490736</v>
      </c>
      <c r="D37" s="14" t="s">
        <v>163</v>
      </c>
      <c r="E37" s="72">
        <v>1800.0</v>
      </c>
      <c r="F37" s="14" t="s">
        <v>156</v>
      </c>
      <c r="G37" s="14" t="s">
        <v>1094</v>
      </c>
      <c r="H37" s="14">
        <v>1060.0</v>
      </c>
      <c r="I37" s="72" t="s">
        <v>165</v>
      </c>
      <c r="J37" s="14" t="s">
        <v>922</v>
      </c>
      <c r="N37" s="14" t="s">
        <v>179</v>
      </c>
    </row>
    <row r="39">
      <c r="B39" s="14">
        <v>25.0</v>
      </c>
      <c r="C39" s="15">
        <v>0.9768463657383109</v>
      </c>
      <c r="D39" s="14" t="s">
        <v>154</v>
      </c>
      <c r="E39" s="72" t="s">
        <v>155</v>
      </c>
      <c r="F39" s="14" t="s">
        <v>156</v>
      </c>
      <c r="N39" s="14" t="s">
        <v>1095</v>
      </c>
    </row>
    <row r="40">
      <c r="B40" s="14">
        <v>26.0</v>
      </c>
      <c r="C40" s="15">
        <v>0.9792308101896197</v>
      </c>
      <c r="D40" s="14" t="s">
        <v>158</v>
      </c>
      <c r="E40" s="72" t="s">
        <v>159</v>
      </c>
      <c r="F40" s="14" t="s">
        <v>156</v>
      </c>
      <c r="N40" s="14" t="s">
        <v>1096</v>
      </c>
    </row>
    <row r="42">
      <c r="A42" s="14" t="s">
        <v>116</v>
      </c>
      <c r="N42" s="14" t="s">
        <v>441</v>
      </c>
    </row>
    <row r="43">
      <c r="B43" s="14">
        <v>27.0</v>
      </c>
      <c r="C43" s="15">
        <v>0.012536805559648201</v>
      </c>
      <c r="D43" s="14" t="s">
        <v>154</v>
      </c>
      <c r="E43" s="72" t="s">
        <v>155</v>
      </c>
      <c r="F43" s="14" t="s">
        <v>156</v>
      </c>
      <c r="N43" s="14" t="s">
        <v>1095</v>
      </c>
    </row>
    <row r="44">
      <c r="B44" s="14">
        <v>28.0</v>
      </c>
      <c r="C44" s="15">
        <v>0.015455034721526317</v>
      </c>
      <c r="D44" s="14" t="s">
        <v>158</v>
      </c>
      <c r="E44" s="72" t="s">
        <v>159</v>
      </c>
      <c r="F44" s="14" t="s">
        <v>156</v>
      </c>
      <c r="N44" s="14" t="s">
        <v>1096</v>
      </c>
    </row>
    <row r="46">
      <c r="B46" s="14">
        <v>29.0</v>
      </c>
      <c r="C46" s="15">
        <v>0.018000578704231884</v>
      </c>
      <c r="D46" s="14" t="s">
        <v>161</v>
      </c>
      <c r="E46" s="72">
        <v>300.0</v>
      </c>
      <c r="F46" s="14" t="s">
        <v>156</v>
      </c>
      <c r="G46" s="14" t="s">
        <v>1097</v>
      </c>
      <c r="H46" s="14">
        <v>1050.0</v>
      </c>
      <c r="I46" s="72" t="s">
        <v>165</v>
      </c>
      <c r="J46" s="14" t="s">
        <v>916</v>
      </c>
      <c r="N46" s="14" t="s">
        <v>1098</v>
      </c>
    </row>
    <row r="47">
      <c r="B47" s="14">
        <v>30.0</v>
      </c>
      <c r="C47" s="15">
        <v>0.026525497683905996</v>
      </c>
      <c r="D47" s="14" t="s">
        <v>163</v>
      </c>
      <c r="E47" s="72">
        <v>1800.0</v>
      </c>
      <c r="F47" s="14" t="s">
        <v>156</v>
      </c>
      <c r="H47" s="14">
        <v>1040.0</v>
      </c>
      <c r="I47" s="72" t="s">
        <v>165</v>
      </c>
      <c r="J47" s="14" t="s">
        <v>1099</v>
      </c>
      <c r="N47" s="14" t="s">
        <v>250</v>
      </c>
    </row>
    <row r="48">
      <c r="B48" s="14">
        <v>31.0</v>
      </c>
      <c r="C48" s="15">
        <v>0.04811342592592593</v>
      </c>
      <c r="D48" s="14" t="s">
        <v>163</v>
      </c>
      <c r="E48" s="72">
        <v>1800.0</v>
      </c>
      <c r="F48" s="14" t="s">
        <v>156</v>
      </c>
      <c r="G48" s="14" t="s">
        <v>1100</v>
      </c>
      <c r="H48" s="14">
        <v>1040.0</v>
      </c>
      <c r="I48" s="72" t="s">
        <v>165</v>
      </c>
      <c r="J48" s="14" t="s">
        <v>841</v>
      </c>
      <c r="N48" s="14" t="s">
        <v>169</v>
      </c>
    </row>
    <row r="49">
      <c r="B49" s="14">
        <v>32.0</v>
      </c>
      <c r="C49" s="15">
        <v>0.07092458333499962</v>
      </c>
      <c r="D49" s="14" t="s">
        <v>163</v>
      </c>
      <c r="E49" s="72">
        <v>1800.0</v>
      </c>
      <c r="F49" s="14" t="s">
        <v>156</v>
      </c>
      <c r="G49" s="14" t="s">
        <v>1101</v>
      </c>
      <c r="H49" s="14">
        <v>1040.0</v>
      </c>
      <c r="I49" s="72" t="s">
        <v>165</v>
      </c>
      <c r="J49" s="14" t="s">
        <v>922</v>
      </c>
      <c r="N49" s="14" t="s">
        <v>171</v>
      </c>
    </row>
    <row r="50">
      <c r="B50" s="14">
        <v>33.0</v>
      </c>
      <c r="C50" s="15">
        <v>0.09342347222263925</v>
      </c>
      <c r="D50" s="14" t="s">
        <v>163</v>
      </c>
      <c r="E50" s="72">
        <v>1800.0</v>
      </c>
      <c r="F50" s="14" t="s">
        <v>156</v>
      </c>
      <c r="G50" s="14" t="s">
        <v>332</v>
      </c>
      <c r="H50" s="14">
        <v>1040.0</v>
      </c>
      <c r="I50" s="72" t="s">
        <v>165</v>
      </c>
      <c r="J50" s="14" t="s">
        <v>1102</v>
      </c>
      <c r="N50" s="14" t="s">
        <v>173</v>
      </c>
    </row>
    <row r="51">
      <c r="B51" s="14">
        <v>34.0</v>
      </c>
      <c r="C51" s="15">
        <v>0.11582175925925926</v>
      </c>
      <c r="D51" s="14" t="s">
        <v>163</v>
      </c>
      <c r="E51" s="72">
        <v>1800.0</v>
      </c>
      <c r="F51" s="14" t="s">
        <v>156</v>
      </c>
      <c r="G51" s="14" t="s">
        <v>1103</v>
      </c>
      <c r="H51" s="14">
        <v>1040.0</v>
      </c>
      <c r="I51" s="72" t="s">
        <v>165</v>
      </c>
      <c r="J51" s="14" t="s">
        <v>1104</v>
      </c>
      <c r="N51" s="14" t="s">
        <v>175</v>
      </c>
    </row>
    <row r="52">
      <c r="B52" s="14">
        <v>35.0</v>
      </c>
      <c r="C52" s="15">
        <v>0.13780351851892192</v>
      </c>
      <c r="D52" s="14" t="s">
        <v>163</v>
      </c>
      <c r="E52" s="72">
        <v>1800.0</v>
      </c>
      <c r="F52" s="14" t="s">
        <v>156</v>
      </c>
      <c r="G52" s="14" t="s">
        <v>1105</v>
      </c>
      <c r="H52" s="14">
        <v>1040.0</v>
      </c>
      <c r="I52" s="72" t="s">
        <v>165</v>
      </c>
      <c r="J52" s="14" t="s">
        <v>1106</v>
      </c>
      <c r="N52" s="14" t="s">
        <v>177</v>
      </c>
    </row>
    <row r="53">
      <c r="B53" s="94">
        <v>36.0</v>
      </c>
      <c r="C53" s="114">
        <v>0.16003472222222223</v>
      </c>
      <c r="D53" s="94" t="s">
        <v>163</v>
      </c>
      <c r="E53" s="96">
        <v>1800.0</v>
      </c>
      <c r="F53" s="94" t="s">
        <v>156</v>
      </c>
      <c r="G53" s="94" t="s">
        <v>1107</v>
      </c>
      <c r="H53" s="94">
        <v>1040.0</v>
      </c>
      <c r="I53" s="96" t="s">
        <v>165</v>
      </c>
      <c r="J53" s="94" t="s">
        <v>166</v>
      </c>
      <c r="N53" s="14" t="s">
        <v>1108</v>
      </c>
    </row>
    <row r="54">
      <c r="B54" s="94"/>
      <c r="C54" s="114"/>
      <c r="D54" s="94"/>
      <c r="E54" s="96"/>
      <c r="F54" s="94"/>
      <c r="G54" s="94"/>
      <c r="H54" s="94"/>
      <c r="I54" s="96"/>
      <c r="J54" s="94"/>
      <c r="N54" s="14"/>
    </row>
    <row r="55">
      <c r="B55" s="14">
        <v>36.0</v>
      </c>
      <c r="C55" s="15">
        <v>0.18262123842578148</v>
      </c>
      <c r="D55" s="14" t="s">
        <v>154</v>
      </c>
      <c r="E55" s="72" t="s">
        <v>155</v>
      </c>
      <c r="F55" s="14" t="s">
        <v>156</v>
      </c>
      <c r="H55" s="14"/>
      <c r="I55" s="72"/>
      <c r="N55" s="14" t="s">
        <v>1095</v>
      </c>
    </row>
    <row r="56">
      <c r="B56" s="14">
        <v>37.0</v>
      </c>
      <c r="C56" s="15">
        <v>0.1849105555593269</v>
      </c>
      <c r="D56" s="14" t="s">
        <v>158</v>
      </c>
      <c r="E56" s="72" t="s">
        <v>159</v>
      </c>
      <c r="F56" s="14" t="s">
        <v>156</v>
      </c>
      <c r="H56" s="14"/>
      <c r="I56" s="72"/>
      <c r="N56" s="14" t="s">
        <v>1096</v>
      </c>
    </row>
    <row r="57">
      <c r="E57" s="72"/>
      <c r="I57" s="72"/>
    </row>
    <row r="58">
      <c r="N58" s="14" t="s">
        <v>1109</v>
      </c>
    </row>
    <row r="59">
      <c r="C59" s="15">
        <v>0.19967592592592592</v>
      </c>
      <c r="D59" s="14" t="s">
        <v>1110</v>
      </c>
    </row>
  </sheetData>
  <mergeCells count="14">
    <mergeCell ref="B5:B6"/>
    <mergeCell ref="C5:C6"/>
    <mergeCell ref="C19:F19"/>
    <mergeCell ref="K5:M5"/>
    <mergeCell ref="N5:N6"/>
    <mergeCell ref="O5:S6"/>
    <mergeCell ref="O7:S7"/>
    <mergeCell ref="C1:F1"/>
    <mergeCell ref="H1:N1"/>
    <mergeCell ref="O1:S1"/>
    <mergeCell ref="H2:N2"/>
    <mergeCell ref="O2:S2"/>
    <mergeCell ref="O3:S3"/>
    <mergeCell ref="O4:S4"/>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2.38"/>
    <col customWidth="1" min="2" max="2" width="12.88"/>
    <col customWidth="1" min="3" max="3" width="29.38"/>
    <col customWidth="1" min="4" max="4" width="108.38"/>
    <col customWidth="1" min="5" max="5" width="40.13"/>
  </cols>
  <sheetData>
    <row r="1" ht="66.0" customHeight="1">
      <c r="A1" s="21" t="s">
        <v>5</v>
      </c>
      <c r="B1" s="21" t="s">
        <v>73</v>
      </c>
      <c r="C1" s="22" t="s">
        <v>74</v>
      </c>
      <c r="D1" s="23" t="s">
        <v>75</v>
      </c>
    </row>
    <row r="2">
      <c r="A2" s="24" t="s">
        <v>76</v>
      </c>
      <c r="B2" s="21" t="s">
        <v>77</v>
      </c>
      <c r="C2" s="21" t="s">
        <v>78</v>
      </c>
      <c r="D2" s="25" t="s">
        <v>79</v>
      </c>
    </row>
    <row r="3">
      <c r="A3" s="24" t="s">
        <v>80</v>
      </c>
      <c r="B3" s="22" t="s">
        <v>77</v>
      </c>
      <c r="C3" s="21" t="s">
        <v>81</v>
      </c>
      <c r="D3" s="25" t="s">
        <v>79</v>
      </c>
      <c r="E3" s="26"/>
      <c r="F3" s="26"/>
      <c r="G3" s="26"/>
      <c r="H3" s="26"/>
      <c r="I3" s="26"/>
      <c r="J3" s="26"/>
      <c r="K3" s="26"/>
      <c r="L3" s="26"/>
      <c r="M3" s="26"/>
      <c r="N3" s="26"/>
      <c r="O3" s="26"/>
      <c r="P3" s="26"/>
      <c r="Q3" s="26"/>
      <c r="R3" s="26"/>
      <c r="S3" s="26"/>
      <c r="T3" s="26"/>
      <c r="U3" s="26"/>
      <c r="V3" s="26"/>
      <c r="W3" s="26"/>
      <c r="X3" s="26"/>
      <c r="Y3" s="26"/>
      <c r="Z3" s="26"/>
      <c r="AA3" s="26"/>
    </row>
    <row r="4">
      <c r="A4" s="27" t="s">
        <v>19</v>
      </c>
      <c r="B4" s="21" t="s">
        <v>77</v>
      </c>
      <c r="C4" s="21" t="s">
        <v>82</v>
      </c>
      <c r="D4" s="28" t="s">
        <v>83</v>
      </c>
    </row>
    <row r="5">
      <c r="A5" s="27" t="s">
        <v>21</v>
      </c>
      <c r="B5" s="21" t="s">
        <v>84</v>
      </c>
      <c r="C5" s="21" t="s">
        <v>85</v>
      </c>
      <c r="D5" s="28" t="s">
        <v>86</v>
      </c>
    </row>
    <row r="6" ht="17.25" customHeight="1">
      <c r="A6" s="27" t="s">
        <v>24</v>
      </c>
      <c r="B6" s="21" t="s">
        <v>77</v>
      </c>
      <c r="C6" s="21" t="s">
        <v>82</v>
      </c>
      <c r="D6" s="28" t="s">
        <v>87</v>
      </c>
    </row>
    <row r="7">
      <c r="A7" s="27" t="s">
        <v>21</v>
      </c>
      <c r="B7" s="21" t="s">
        <v>88</v>
      </c>
      <c r="C7" s="22" t="s">
        <v>82</v>
      </c>
      <c r="D7" s="28" t="s">
        <v>89</v>
      </c>
    </row>
    <row r="8">
      <c r="A8" s="27" t="s">
        <v>29</v>
      </c>
      <c r="B8" s="21" t="s">
        <v>90</v>
      </c>
      <c r="C8" s="21" t="s">
        <v>91</v>
      </c>
      <c r="D8" s="4" t="s">
        <v>92</v>
      </c>
    </row>
    <row r="9">
      <c r="A9" s="27" t="s">
        <v>31</v>
      </c>
      <c r="B9" s="21" t="s">
        <v>77</v>
      </c>
      <c r="C9" s="21" t="s">
        <v>93</v>
      </c>
      <c r="D9" s="4" t="s">
        <v>94</v>
      </c>
    </row>
    <row r="10">
      <c r="A10" s="29" t="s">
        <v>33</v>
      </c>
      <c r="B10" s="30" t="s">
        <v>77</v>
      </c>
      <c r="C10" s="30" t="s">
        <v>82</v>
      </c>
      <c r="D10" s="31" t="s">
        <v>95</v>
      </c>
    </row>
    <row r="11">
      <c r="A11" s="32" t="s">
        <v>35</v>
      </c>
      <c r="B11" s="21" t="s">
        <v>77</v>
      </c>
      <c r="C11" s="21" t="s">
        <v>82</v>
      </c>
      <c r="D11" s="33" t="s">
        <v>96</v>
      </c>
    </row>
    <row r="12">
      <c r="A12" s="27" t="s">
        <v>29</v>
      </c>
      <c r="B12" s="21" t="s">
        <v>88</v>
      </c>
      <c r="C12" s="21" t="s">
        <v>82</v>
      </c>
      <c r="D12" s="4" t="s">
        <v>97</v>
      </c>
    </row>
    <row r="13">
      <c r="A13" s="34" t="s">
        <v>37</v>
      </c>
      <c r="B13" s="35" t="s">
        <v>77</v>
      </c>
      <c r="C13" s="35" t="s">
        <v>82</v>
      </c>
      <c r="D13" s="36" t="s">
        <v>98</v>
      </c>
      <c r="E13" s="37" t="s">
        <v>99</v>
      </c>
      <c r="F13" s="38"/>
      <c r="G13" s="38"/>
      <c r="H13" s="38"/>
      <c r="I13" s="38"/>
      <c r="J13" s="38"/>
      <c r="K13" s="38"/>
      <c r="L13" s="38"/>
      <c r="M13" s="38"/>
      <c r="N13" s="38"/>
      <c r="O13" s="38"/>
      <c r="P13" s="38"/>
      <c r="Q13" s="38"/>
      <c r="R13" s="38"/>
      <c r="S13" s="38"/>
      <c r="T13" s="38"/>
      <c r="U13" s="38"/>
      <c r="V13" s="38"/>
      <c r="W13" s="38"/>
      <c r="X13" s="38"/>
      <c r="Y13" s="38"/>
      <c r="Z13" s="38"/>
      <c r="AA13" s="38"/>
    </row>
    <row r="14">
      <c r="A14" s="29" t="s">
        <v>39</v>
      </c>
      <c r="B14" s="30" t="s">
        <v>77</v>
      </c>
      <c r="C14" s="30" t="s">
        <v>82</v>
      </c>
      <c r="D14" s="31" t="s">
        <v>100</v>
      </c>
    </row>
    <row r="15">
      <c r="A15" s="39" t="s">
        <v>41</v>
      </c>
      <c r="B15" s="21" t="s">
        <v>101</v>
      </c>
      <c r="C15" s="21" t="s">
        <v>102</v>
      </c>
      <c r="D15" s="4" t="s">
        <v>103</v>
      </c>
    </row>
    <row r="16">
      <c r="A16" s="17" t="s">
        <v>43</v>
      </c>
      <c r="B16" s="40" t="s">
        <v>77</v>
      </c>
      <c r="C16" s="40" t="s">
        <v>82</v>
      </c>
      <c r="D16" s="14" t="s">
        <v>104</v>
      </c>
    </row>
    <row r="17">
      <c r="A17" s="39" t="s">
        <v>41</v>
      </c>
      <c r="B17" s="40" t="s">
        <v>77</v>
      </c>
      <c r="C17" s="40" t="s">
        <v>82</v>
      </c>
      <c r="D17" s="14" t="s">
        <v>105</v>
      </c>
    </row>
    <row r="18">
      <c r="A18" s="11" t="s">
        <v>45</v>
      </c>
      <c r="B18" s="40" t="s">
        <v>77</v>
      </c>
      <c r="C18" s="40" t="s">
        <v>82</v>
      </c>
      <c r="D18" s="14" t="s">
        <v>106</v>
      </c>
    </row>
    <row r="19">
      <c r="A19" s="14" t="s">
        <v>47</v>
      </c>
      <c r="B19" s="40" t="s">
        <v>84</v>
      </c>
      <c r="C19" s="40" t="s">
        <v>107</v>
      </c>
      <c r="D19" s="14" t="s">
        <v>108</v>
      </c>
    </row>
    <row r="20">
      <c r="A20" s="14" t="s">
        <v>49</v>
      </c>
      <c r="B20" s="40" t="s">
        <v>77</v>
      </c>
      <c r="C20" s="40" t="s">
        <v>82</v>
      </c>
      <c r="D20" s="14" t="s">
        <v>106</v>
      </c>
    </row>
    <row r="21">
      <c r="A21" s="14" t="s">
        <v>47</v>
      </c>
      <c r="B21" s="40" t="s">
        <v>77</v>
      </c>
      <c r="C21" s="40" t="s">
        <v>82</v>
      </c>
      <c r="D21" s="14" t="s">
        <v>109</v>
      </c>
    </row>
    <row r="22">
      <c r="A22" s="14" t="s">
        <v>51</v>
      </c>
      <c r="B22" s="40" t="s">
        <v>77</v>
      </c>
      <c r="C22" s="40" t="s">
        <v>82</v>
      </c>
      <c r="D22" s="14" t="s">
        <v>98</v>
      </c>
    </row>
    <row r="23">
      <c r="A23" s="14" t="s">
        <v>53</v>
      </c>
      <c r="B23" s="40" t="s">
        <v>84</v>
      </c>
      <c r="C23" s="41" t="s">
        <v>110</v>
      </c>
      <c r="D23" s="14" t="s">
        <v>111</v>
      </c>
    </row>
    <row r="24">
      <c r="A24" s="14" t="s">
        <v>55</v>
      </c>
      <c r="B24" s="40" t="s">
        <v>77</v>
      </c>
      <c r="C24" s="40" t="s">
        <v>82</v>
      </c>
      <c r="D24" s="14" t="s">
        <v>112</v>
      </c>
    </row>
    <row r="25">
      <c r="A25" s="14" t="s">
        <v>57</v>
      </c>
      <c r="B25" s="40" t="s">
        <v>77</v>
      </c>
      <c r="C25" s="40" t="s">
        <v>82</v>
      </c>
      <c r="D25" s="14" t="s">
        <v>113</v>
      </c>
    </row>
    <row r="26">
      <c r="A26" s="14" t="s">
        <v>53</v>
      </c>
      <c r="B26" s="40" t="s">
        <v>77</v>
      </c>
      <c r="C26" s="40" t="s">
        <v>82</v>
      </c>
      <c r="D26" s="14" t="s">
        <v>114</v>
      </c>
    </row>
    <row r="27">
      <c r="A27" s="14" t="s">
        <v>64</v>
      </c>
      <c r="B27" s="40" t="s">
        <v>77</v>
      </c>
      <c r="C27" s="40" t="s">
        <v>82</v>
      </c>
      <c r="D27" s="14" t="s">
        <v>115</v>
      </c>
    </row>
    <row r="28">
      <c r="A28" s="14" t="s">
        <v>116</v>
      </c>
      <c r="B28" s="40" t="s">
        <v>117</v>
      </c>
      <c r="C28" s="40" t="s">
        <v>82</v>
      </c>
      <c r="D28" s="14" t="s">
        <v>118</v>
      </c>
    </row>
    <row r="29">
      <c r="B29" s="42"/>
      <c r="C29" s="42"/>
    </row>
    <row r="30">
      <c r="B30" s="42"/>
      <c r="C30" s="42"/>
    </row>
    <row r="31">
      <c r="B31" s="42"/>
      <c r="C31" s="42"/>
    </row>
    <row r="32">
      <c r="B32" s="42"/>
      <c r="C32" s="42"/>
    </row>
    <row r="33">
      <c r="B33" s="42"/>
      <c r="C33" s="42"/>
    </row>
    <row r="34">
      <c r="B34" s="42"/>
      <c r="C34" s="42"/>
    </row>
    <row r="35">
      <c r="B35" s="42"/>
      <c r="C35" s="42"/>
    </row>
    <row r="36">
      <c r="B36" s="42"/>
      <c r="C36" s="42"/>
    </row>
    <row r="37">
      <c r="B37" s="42"/>
      <c r="C37" s="42"/>
    </row>
    <row r="38">
      <c r="B38" s="42"/>
      <c r="C38" s="42"/>
    </row>
    <row r="39">
      <c r="B39" s="42"/>
      <c r="C39" s="42"/>
    </row>
    <row r="40">
      <c r="B40" s="42"/>
      <c r="C40" s="42"/>
    </row>
    <row r="41">
      <c r="B41" s="42"/>
      <c r="C41" s="42"/>
    </row>
    <row r="42">
      <c r="B42" s="42"/>
      <c r="C42" s="42"/>
    </row>
    <row r="43">
      <c r="B43" s="42"/>
      <c r="C43" s="42"/>
    </row>
    <row r="44">
      <c r="B44" s="42"/>
      <c r="C44" s="42"/>
    </row>
    <row r="45">
      <c r="B45" s="42"/>
      <c r="C45" s="42"/>
    </row>
    <row r="46">
      <c r="B46" s="42"/>
      <c r="C46" s="42"/>
    </row>
    <row r="47">
      <c r="B47" s="42"/>
      <c r="C47" s="42"/>
    </row>
    <row r="48">
      <c r="B48" s="42"/>
      <c r="C48" s="42"/>
    </row>
    <row r="49">
      <c r="B49" s="42"/>
      <c r="C49" s="42"/>
    </row>
    <row r="50">
      <c r="B50" s="42"/>
      <c r="C50" s="42"/>
    </row>
    <row r="51">
      <c r="B51" s="42"/>
      <c r="C51" s="42"/>
    </row>
    <row r="52">
      <c r="B52" s="42"/>
      <c r="C52" s="42"/>
    </row>
    <row r="53">
      <c r="B53" s="42"/>
      <c r="C53" s="42"/>
    </row>
    <row r="54">
      <c r="B54" s="42"/>
      <c r="C54" s="42"/>
    </row>
    <row r="55">
      <c r="B55" s="42"/>
      <c r="C55" s="42"/>
    </row>
    <row r="56">
      <c r="B56" s="42"/>
      <c r="C56" s="42"/>
    </row>
    <row r="57">
      <c r="B57" s="42"/>
      <c r="C57" s="42"/>
    </row>
    <row r="58">
      <c r="B58" s="42"/>
      <c r="C58" s="42"/>
    </row>
    <row r="59">
      <c r="B59" s="42"/>
      <c r="C59" s="42"/>
    </row>
    <row r="60">
      <c r="B60" s="42"/>
      <c r="C60" s="42"/>
    </row>
    <row r="61">
      <c r="B61" s="42"/>
      <c r="C61" s="42"/>
    </row>
    <row r="62">
      <c r="B62" s="42"/>
      <c r="C62" s="42"/>
    </row>
    <row r="63">
      <c r="B63" s="42"/>
      <c r="C63" s="42"/>
    </row>
    <row r="64">
      <c r="B64" s="42"/>
      <c r="C64" s="42"/>
    </row>
    <row r="65">
      <c r="B65" s="42"/>
      <c r="C65" s="42"/>
    </row>
    <row r="66">
      <c r="B66" s="42"/>
      <c r="C66" s="42"/>
    </row>
    <row r="67">
      <c r="B67" s="42"/>
      <c r="C67" s="42"/>
    </row>
    <row r="68">
      <c r="B68" s="42"/>
      <c r="C68" s="42"/>
    </row>
    <row r="69">
      <c r="B69" s="42"/>
      <c r="C69" s="42"/>
    </row>
    <row r="70">
      <c r="B70" s="42"/>
      <c r="C70" s="42"/>
    </row>
    <row r="71">
      <c r="B71" s="42"/>
      <c r="C71" s="42"/>
    </row>
    <row r="72">
      <c r="B72" s="42"/>
      <c r="C72" s="42"/>
    </row>
    <row r="73">
      <c r="B73" s="42"/>
      <c r="C73" s="42"/>
    </row>
    <row r="74">
      <c r="B74" s="42"/>
      <c r="C74" s="42"/>
    </row>
    <row r="75">
      <c r="B75" s="42"/>
      <c r="C75" s="42"/>
    </row>
    <row r="76">
      <c r="B76" s="42"/>
      <c r="C76" s="42"/>
    </row>
    <row r="77">
      <c r="B77" s="42"/>
      <c r="C77" s="42"/>
    </row>
    <row r="78">
      <c r="B78" s="42"/>
      <c r="C78" s="42"/>
    </row>
    <row r="79">
      <c r="B79" s="42"/>
      <c r="C79" s="42"/>
    </row>
    <row r="80">
      <c r="B80" s="42"/>
      <c r="C80" s="42"/>
    </row>
    <row r="81">
      <c r="B81" s="42"/>
      <c r="C81" s="42"/>
    </row>
    <row r="82">
      <c r="B82" s="42"/>
      <c r="C82" s="42"/>
    </row>
    <row r="83">
      <c r="B83" s="42"/>
      <c r="C83" s="42"/>
    </row>
    <row r="84">
      <c r="B84" s="42"/>
      <c r="C84" s="42"/>
    </row>
    <row r="85">
      <c r="B85" s="42"/>
      <c r="C85" s="42"/>
    </row>
    <row r="86">
      <c r="B86" s="42"/>
      <c r="C86" s="42"/>
    </row>
    <row r="87">
      <c r="B87" s="42"/>
      <c r="C87" s="42"/>
    </row>
    <row r="88">
      <c r="B88" s="42"/>
      <c r="C88" s="42"/>
    </row>
    <row r="89">
      <c r="B89" s="42"/>
      <c r="C89" s="42"/>
    </row>
    <row r="90">
      <c r="B90" s="42"/>
      <c r="C90" s="42"/>
    </row>
    <row r="91">
      <c r="B91" s="42"/>
      <c r="C91" s="42"/>
    </row>
    <row r="92">
      <c r="B92" s="42"/>
      <c r="C92" s="42"/>
    </row>
    <row r="93">
      <c r="B93" s="42"/>
      <c r="C93" s="42"/>
    </row>
    <row r="94">
      <c r="B94" s="42"/>
      <c r="C94" s="42"/>
    </row>
    <row r="95">
      <c r="B95" s="42"/>
      <c r="C95" s="42"/>
    </row>
    <row r="96">
      <c r="B96" s="42"/>
      <c r="C96" s="42"/>
    </row>
    <row r="97">
      <c r="B97" s="42"/>
      <c r="C97" s="42"/>
    </row>
    <row r="98">
      <c r="B98" s="42"/>
      <c r="C98" s="42"/>
    </row>
    <row r="99">
      <c r="B99" s="42"/>
      <c r="C99" s="42"/>
    </row>
    <row r="100">
      <c r="B100" s="42"/>
      <c r="C100" s="42"/>
    </row>
    <row r="101">
      <c r="B101" s="42"/>
      <c r="C101" s="42"/>
    </row>
    <row r="102">
      <c r="B102" s="42"/>
      <c r="C102" s="42"/>
    </row>
    <row r="103">
      <c r="B103" s="42"/>
      <c r="C103" s="42"/>
    </row>
    <row r="104">
      <c r="B104" s="42"/>
      <c r="C104" s="42"/>
    </row>
    <row r="105">
      <c r="B105" s="42"/>
      <c r="C105" s="42"/>
    </row>
    <row r="106">
      <c r="B106" s="42"/>
      <c r="C106" s="42"/>
    </row>
    <row r="107">
      <c r="B107" s="42"/>
      <c r="C107" s="42"/>
    </row>
    <row r="108">
      <c r="B108" s="42"/>
      <c r="C108" s="42"/>
    </row>
    <row r="109">
      <c r="B109" s="42"/>
      <c r="C109" s="42"/>
    </row>
    <row r="110">
      <c r="B110" s="42"/>
      <c r="C110" s="42"/>
    </row>
    <row r="111">
      <c r="B111" s="42"/>
      <c r="C111" s="42"/>
    </row>
    <row r="112">
      <c r="B112" s="42"/>
      <c r="C112" s="42"/>
    </row>
    <row r="113">
      <c r="B113" s="42"/>
      <c r="C113" s="42"/>
    </row>
    <row r="114">
      <c r="B114" s="42"/>
      <c r="C114" s="42"/>
    </row>
    <row r="115">
      <c r="B115" s="42"/>
      <c r="C115" s="42"/>
    </row>
    <row r="116">
      <c r="B116" s="42"/>
      <c r="C116" s="42"/>
    </row>
    <row r="117">
      <c r="B117" s="42"/>
      <c r="C117" s="42"/>
    </row>
    <row r="118">
      <c r="B118" s="42"/>
      <c r="C118" s="42"/>
    </row>
    <row r="119">
      <c r="B119" s="42"/>
      <c r="C119" s="42"/>
    </row>
    <row r="120">
      <c r="B120" s="42"/>
      <c r="C120" s="42"/>
    </row>
    <row r="121">
      <c r="B121" s="42"/>
      <c r="C121" s="42"/>
    </row>
    <row r="122">
      <c r="B122" s="42"/>
      <c r="C122" s="42"/>
    </row>
    <row r="123">
      <c r="B123" s="42"/>
      <c r="C123" s="42"/>
    </row>
    <row r="124">
      <c r="B124" s="42"/>
      <c r="C124" s="42"/>
    </row>
    <row r="125">
      <c r="B125" s="42"/>
      <c r="C125" s="42"/>
    </row>
    <row r="126">
      <c r="B126" s="42"/>
      <c r="C126" s="42"/>
    </row>
    <row r="127">
      <c r="B127" s="42"/>
      <c r="C127" s="42"/>
    </row>
    <row r="128">
      <c r="B128" s="42"/>
      <c r="C128" s="42"/>
    </row>
    <row r="129">
      <c r="B129" s="42"/>
      <c r="C129" s="42"/>
    </row>
    <row r="130">
      <c r="B130" s="42"/>
      <c r="C130" s="42"/>
    </row>
    <row r="131">
      <c r="B131" s="42"/>
      <c r="C131" s="42"/>
    </row>
    <row r="132">
      <c r="B132" s="42"/>
      <c r="C132" s="42"/>
    </row>
    <row r="133">
      <c r="B133" s="42"/>
      <c r="C133" s="42"/>
    </row>
    <row r="134">
      <c r="B134" s="42"/>
      <c r="C134" s="42"/>
    </row>
    <row r="135">
      <c r="B135" s="42"/>
      <c r="C135" s="42"/>
    </row>
    <row r="136">
      <c r="B136" s="42"/>
      <c r="C136" s="42"/>
    </row>
    <row r="137">
      <c r="B137" s="42"/>
      <c r="C137" s="42"/>
    </row>
    <row r="138">
      <c r="B138" s="42"/>
      <c r="C138" s="42"/>
    </row>
    <row r="139">
      <c r="B139" s="42"/>
      <c r="C139" s="42"/>
    </row>
    <row r="140">
      <c r="B140" s="42"/>
      <c r="C140" s="42"/>
    </row>
    <row r="141">
      <c r="B141" s="42"/>
      <c r="C141" s="42"/>
    </row>
    <row r="142">
      <c r="B142" s="42"/>
      <c r="C142" s="42"/>
    </row>
    <row r="143">
      <c r="B143" s="42"/>
      <c r="C143" s="42"/>
    </row>
    <row r="144">
      <c r="B144" s="42"/>
      <c r="C144" s="42"/>
    </row>
    <row r="145">
      <c r="B145" s="42"/>
      <c r="C145" s="42"/>
    </row>
    <row r="146">
      <c r="B146" s="42"/>
      <c r="C146" s="42"/>
    </row>
    <row r="147">
      <c r="B147" s="42"/>
      <c r="C147" s="42"/>
    </row>
    <row r="148">
      <c r="B148" s="42"/>
      <c r="C148" s="42"/>
    </row>
    <row r="149">
      <c r="B149" s="42"/>
      <c r="C149" s="42"/>
    </row>
    <row r="150">
      <c r="B150" s="42"/>
      <c r="C150" s="42"/>
    </row>
    <row r="151">
      <c r="B151" s="42"/>
      <c r="C151" s="42"/>
    </row>
    <row r="152">
      <c r="B152" s="42"/>
      <c r="C152" s="42"/>
    </row>
    <row r="153">
      <c r="B153" s="42"/>
      <c r="C153" s="42"/>
    </row>
    <row r="154">
      <c r="B154" s="42"/>
      <c r="C154" s="42"/>
    </row>
    <row r="155">
      <c r="B155" s="42"/>
      <c r="C155" s="42"/>
    </row>
    <row r="156">
      <c r="B156" s="42"/>
      <c r="C156" s="42"/>
    </row>
    <row r="157">
      <c r="B157" s="42"/>
      <c r="C157" s="42"/>
    </row>
    <row r="158">
      <c r="B158" s="42"/>
      <c r="C158" s="42"/>
    </row>
    <row r="159">
      <c r="B159" s="42"/>
      <c r="C159" s="42"/>
    </row>
    <row r="160">
      <c r="B160" s="42"/>
      <c r="C160" s="42"/>
    </row>
    <row r="161">
      <c r="B161" s="42"/>
      <c r="C161" s="42"/>
    </row>
    <row r="162">
      <c r="B162" s="42"/>
      <c r="C162" s="42"/>
    </row>
    <row r="163">
      <c r="B163" s="42"/>
      <c r="C163" s="42"/>
    </row>
    <row r="164">
      <c r="B164" s="42"/>
      <c r="C164" s="42"/>
    </row>
    <row r="165">
      <c r="B165" s="42"/>
      <c r="C165" s="42"/>
    </row>
    <row r="166">
      <c r="B166" s="42"/>
      <c r="C166" s="42"/>
    </row>
    <row r="167">
      <c r="B167" s="42"/>
      <c r="C167" s="42"/>
    </row>
    <row r="168">
      <c r="B168" s="42"/>
      <c r="C168" s="42"/>
    </row>
    <row r="169">
      <c r="B169" s="42"/>
      <c r="C169" s="42"/>
    </row>
    <row r="170">
      <c r="B170" s="42"/>
      <c r="C170" s="42"/>
    </row>
    <row r="171">
      <c r="B171" s="42"/>
      <c r="C171" s="42"/>
    </row>
    <row r="172">
      <c r="B172" s="42"/>
      <c r="C172" s="42"/>
    </row>
    <row r="173">
      <c r="B173" s="42"/>
      <c r="C173" s="42"/>
    </row>
    <row r="174">
      <c r="B174" s="42"/>
      <c r="C174" s="42"/>
    </row>
    <row r="175">
      <c r="B175" s="42"/>
      <c r="C175" s="42"/>
    </row>
    <row r="176">
      <c r="B176" s="42"/>
      <c r="C176" s="42"/>
    </row>
    <row r="177">
      <c r="B177" s="42"/>
      <c r="C177" s="42"/>
    </row>
    <row r="178">
      <c r="B178" s="42"/>
      <c r="C178" s="42"/>
    </row>
    <row r="179">
      <c r="B179" s="42"/>
      <c r="C179" s="42"/>
    </row>
    <row r="180">
      <c r="B180" s="42"/>
      <c r="C180" s="42"/>
    </row>
    <row r="181">
      <c r="B181" s="42"/>
      <c r="C181" s="42"/>
    </row>
    <row r="182">
      <c r="B182" s="42"/>
      <c r="C182" s="42"/>
    </row>
    <row r="183">
      <c r="B183" s="42"/>
      <c r="C183" s="42"/>
    </row>
    <row r="184">
      <c r="B184" s="42"/>
      <c r="C184" s="42"/>
    </row>
    <row r="185">
      <c r="B185" s="42"/>
      <c r="C185" s="42"/>
    </row>
    <row r="186">
      <c r="B186" s="42"/>
      <c r="C186" s="42"/>
    </row>
    <row r="187">
      <c r="B187" s="42"/>
      <c r="C187" s="42"/>
    </row>
    <row r="188">
      <c r="B188" s="42"/>
      <c r="C188" s="42"/>
    </row>
    <row r="189">
      <c r="B189" s="42"/>
      <c r="C189" s="42"/>
    </row>
    <row r="190">
      <c r="B190" s="42"/>
      <c r="C190" s="42"/>
    </row>
    <row r="191">
      <c r="B191" s="42"/>
      <c r="C191" s="42"/>
    </row>
    <row r="192">
      <c r="B192" s="42"/>
      <c r="C192" s="42"/>
    </row>
    <row r="193">
      <c r="B193" s="42"/>
      <c r="C193" s="42"/>
    </row>
    <row r="194">
      <c r="B194" s="42"/>
      <c r="C194" s="42"/>
    </row>
    <row r="195">
      <c r="B195" s="42"/>
      <c r="C195" s="42"/>
    </row>
    <row r="196">
      <c r="B196" s="42"/>
      <c r="C196" s="42"/>
    </row>
    <row r="197">
      <c r="B197" s="42"/>
      <c r="C197" s="42"/>
    </row>
    <row r="198">
      <c r="B198" s="42"/>
      <c r="C198" s="42"/>
    </row>
    <row r="199">
      <c r="B199" s="42"/>
      <c r="C199" s="42"/>
    </row>
    <row r="200">
      <c r="B200" s="42"/>
      <c r="C200" s="42"/>
    </row>
    <row r="201">
      <c r="B201" s="42"/>
      <c r="C201" s="42"/>
    </row>
    <row r="202">
      <c r="B202" s="42"/>
      <c r="C202" s="42"/>
    </row>
    <row r="203">
      <c r="B203" s="42"/>
      <c r="C203" s="42"/>
    </row>
    <row r="204">
      <c r="B204" s="42"/>
      <c r="C204" s="42"/>
    </row>
    <row r="205">
      <c r="B205" s="42"/>
      <c r="C205" s="42"/>
    </row>
    <row r="206">
      <c r="B206" s="42"/>
      <c r="C206" s="42"/>
    </row>
    <row r="207">
      <c r="B207" s="42"/>
      <c r="C207" s="42"/>
    </row>
    <row r="208">
      <c r="B208" s="42"/>
      <c r="C208" s="42"/>
    </row>
    <row r="209">
      <c r="B209" s="42"/>
      <c r="C209" s="42"/>
    </row>
    <row r="210">
      <c r="B210" s="42"/>
      <c r="C210" s="42"/>
    </row>
    <row r="211">
      <c r="B211" s="42"/>
      <c r="C211" s="42"/>
    </row>
    <row r="212">
      <c r="B212" s="42"/>
      <c r="C212" s="42"/>
    </row>
    <row r="213">
      <c r="B213" s="42"/>
      <c r="C213" s="42"/>
    </row>
    <row r="214">
      <c r="B214" s="42"/>
      <c r="C214" s="42"/>
    </row>
    <row r="215">
      <c r="B215" s="42"/>
      <c r="C215" s="42"/>
    </row>
    <row r="216">
      <c r="B216" s="42"/>
      <c r="C216" s="42"/>
    </row>
    <row r="217">
      <c r="B217" s="42"/>
      <c r="C217" s="42"/>
    </row>
    <row r="218">
      <c r="B218" s="42"/>
      <c r="C218" s="42"/>
    </row>
    <row r="219">
      <c r="B219" s="42"/>
      <c r="C219" s="42"/>
    </row>
    <row r="220">
      <c r="B220" s="42"/>
      <c r="C220" s="42"/>
    </row>
    <row r="221">
      <c r="B221" s="42"/>
      <c r="C221" s="42"/>
    </row>
    <row r="222">
      <c r="B222" s="42"/>
      <c r="C222" s="42"/>
    </row>
    <row r="223">
      <c r="B223" s="42"/>
      <c r="C223" s="42"/>
    </row>
    <row r="224">
      <c r="B224" s="42"/>
      <c r="C224" s="42"/>
    </row>
    <row r="225">
      <c r="B225" s="42"/>
      <c r="C225" s="42"/>
    </row>
    <row r="226">
      <c r="B226" s="42"/>
      <c r="C226" s="42"/>
    </row>
    <row r="227">
      <c r="B227" s="42"/>
      <c r="C227" s="42"/>
    </row>
    <row r="228">
      <c r="B228" s="42"/>
      <c r="C228" s="42"/>
    </row>
    <row r="229">
      <c r="B229" s="42"/>
      <c r="C229" s="42"/>
    </row>
    <row r="230">
      <c r="B230" s="42"/>
      <c r="C230" s="42"/>
    </row>
    <row r="231">
      <c r="B231" s="42"/>
      <c r="C231" s="42"/>
    </row>
    <row r="232">
      <c r="B232" s="42"/>
      <c r="C232" s="42"/>
    </row>
    <row r="233">
      <c r="B233" s="42"/>
      <c r="C233" s="42"/>
    </row>
    <row r="234">
      <c r="B234" s="42"/>
      <c r="C234" s="42"/>
    </row>
    <row r="235">
      <c r="B235" s="42"/>
      <c r="C235" s="42"/>
    </row>
    <row r="236">
      <c r="B236" s="42"/>
      <c r="C236" s="42"/>
    </row>
    <row r="237">
      <c r="B237" s="42"/>
      <c r="C237" s="42"/>
    </row>
    <row r="238">
      <c r="B238" s="42"/>
      <c r="C238" s="42"/>
    </row>
    <row r="239">
      <c r="B239" s="42"/>
      <c r="C239" s="42"/>
    </row>
    <row r="240">
      <c r="B240" s="42"/>
      <c r="C240" s="42"/>
    </row>
    <row r="241">
      <c r="B241" s="42"/>
      <c r="C241" s="42"/>
    </row>
    <row r="242">
      <c r="B242" s="42"/>
      <c r="C242" s="42"/>
    </row>
    <row r="243">
      <c r="B243" s="42"/>
      <c r="C243" s="42"/>
    </row>
    <row r="244">
      <c r="B244" s="42"/>
      <c r="C244" s="42"/>
    </row>
    <row r="245">
      <c r="B245" s="42"/>
      <c r="C245" s="42"/>
    </row>
    <row r="246">
      <c r="B246" s="42"/>
      <c r="C246" s="42"/>
    </row>
    <row r="247">
      <c r="B247" s="42"/>
      <c r="C247" s="42"/>
    </row>
    <row r="248">
      <c r="B248" s="42"/>
      <c r="C248" s="42"/>
    </row>
    <row r="249">
      <c r="B249" s="42"/>
      <c r="C249" s="42"/>
    </row>
    <row r="250">
      <c r="B250" s="42"/>
      <c r="C250" s="42"/>
    </row>
    <row r="251">
      <c r="B251" s="42"/>
      <c r="C251" s="42"/>
    </row>
    <row r="252">
      <c r="B252" s="42"/>
      <c r="C252" s="42"/>
    </row>
    <row r="253">
      <c r="B253" s="42"/>
      <c r="C253" s="42"/>
    </row>
    <row r="254">
      <c r="B254" s="42"/>
      <c r="C254" s="42"/>
    </row>
    <row r="255">
      <c r="B255" s="42"/>
      <c r="C255" s="42"/>
    </row>
    <row r="256">
      <c r="B256" s="42"/>
      <c r="C256" s="42"/>
    </row>
    <row r="257">
      <c r="B257" s="42"/>
      <c r="C257" s="42"/>
    </row>
    <row r="258">
      <c r="B258" s="42"/>
      <c r="C258" s="42"/>
    </row>
    <row r="259">
      <c r="B259" s="42"/>
      <c r="C259" s="42"/>
    </row>
    <row r="260">
      <c r="B260" s="42"/>
      <c r="C260" s="42"/>
    </row>
    <row r="261">
      <c r="B261" s="42"/>
      <c r="C261" s="42"/>
    </row>
    <row r="262">
      <c r="B262" s="42"/>
      <c r="C262" s="42"/>
    </row>
    <row r="263">
      <c r="B263" s="42"/>
      <c r="C263" s="42"/>
    </row>
    <row r="264">
      <c r="B264" s="42"/>
      <c r="C264" s="42"/>
    </row>
    <row r="265">
      <c r="B265" s="42"/>
      <c r="C265" s="42"/>
    </row>
    <row r="266">
      <c r="B266" s="42"/>
      <c r="C266" s="42"/>
    </row>
    <row r="267">
      <c r="B267" s="42"/>
      <c r="C267" s="42"/>
    </row>
    <row r="268">
      <c r="B268" s="42"/>
      <c r="C268" s="42"/>
    </row>
    <row r="269">
      <c r="B269" s="42"/>
      <c r="C269" s="42"/>
    </row>
    <row r="270">
      <c r="B270" s="42"/>
      <c r="C270" s="42"/>
    </row>
    <row r="271">
      <c r="B271" s="42"/>
      <c r="C271" s="42"/>
    </row>
    <row r="272">
      <c r="B272" s="42"/>
      <c r="C272" s="42"/>
    </row>
    <row r="273">
      <c r="B273" s="42"/>
      <c r="C273" s="42"/>
    </row>
    <row r="274">
      <c r="B274" s="42"/>
      <c r="C274" s="42"/>
    </row>
    <row r="275">
      <c r="B275" s="42"/>
      <c r="C275" s="42"/>
    </row>
    <row r="276">
      <c r="B276" s="42"/>
      <c r="C276" s="42"/>
    </row>
    <row r="277">
      <c r="B277" s="42"/>
      <c r="C277" s="42"/>
    </row>
    <row r="278">
      <c r="B278" s="42"/>
      <c r="C278" s="42"/>
    </row>
    <row r="279">
      <c r="B279" s="42"/>
      <c r="C279" s="42"/>
    </row>
    <row r="280">
      <c r="B280" s="42"/>
      <c r="C280" s="42"/>
    </row>
    <row r="281">
      <c r="B281" s="42"/>
      <c r="C281" s="42"/>
    </row>
    <row r="282">
      <c r="B282" s="42"/>
      <c r="C282" s="42"/>
    </row>
    <row r="283">
      <c r="B283" s="42"/>
      <c r="C283" s="42"/>
    </row>
    <row r="284">
      <c r="B284" s="42"/>
      <c r="C284" s="42"/>
    </row>
    <row r="285">
      <c r="B285" s="42"/>
      <c r="C285" s="42"/>
    </row>
    <row r="286">
      <c r="B286" s="42"/>
      <c r="C286" s="42"/>
    </row>
    <row r="287">
      <c r="B287" s="42"/>
      <c r="C287" s="42"/>
    </row>
    <row r="288">
      <c r="B288" s="42"/>
      <c r="C288" s="42"/>
    </row>
    <row r="289">
      <c r="B289" s="42"/>
      <c r="C289" s="42"/>
    </row>
    <row r="290">
      <c r="B290" s="42"/>
      <c r="C290" s="42"/>
    </row>
    <row r="291">
      <c r="B291" s="42"/>
      <c r="C291" s="42"/>
    </row>
    <row r="292">
      <c r="B292" s="42"/>
      <c r="C292" s="42"/>
    </row>
    <row r="293">
      <c r="B293" s="42"/>
      <c r="C293" s="42"/>
    </row>
    <row r="294">
      <c r="B294" s="42"/>
      <c r="C294" s="42"/>
    </row>
    <row r="295">
      <c r="B295" s="42"/>
      <c r="C295" s="42"/>
    </row>
    <row r="296">
      <c r="B296" s="42"/>
      <c r="C296" s="42"/>
    </row>
    <row r="297">
      <c r="B297" s="42"/>
      <c r="C297" s="42"/>
    </row>
    <row r="298">
      <c r="B298" s="42"/>
      <c r="C298" s="42"/>
    </row>
    <row r="299">
      <c r="B299" s="42"/>
      <c r="C299" s="42"/>
    </row>
    <row r="300">
      <c r="B300" s="42"/>
      <c r="C300" s="42"/>
    </row>
    <row r="301">
      <c r="B301" s="42"/>
      <c r="C301" s="42"/>
    </row>
    <row r="302">
      <c r="B302" s="42"/>
      <c r="C302" s="42"/>
    </row>
    <row r="303">
      <c r="B303" s="42"/>
      <c r="C303" s="42"/>
    </row>
    <row r="304">
      <c r="B304" s="42"/>
      <c r="C304" s="42"/>
    </row>
    <row r="305">
      <c r="B305" s="42"/>
      <c r="C305" s="42"/>
    </row>
    <row r="306">
      <c r="B306" s="42"/>
      <c r="C306" s="42"/>
    </row>
    <row r="307">
      <c r="B307" s="42"/>
      <c r="C307" s="42"/>
    </row>
    <row r="308">
      <c r="B308" s="42"/>
      <c r="C308" s="42"/>
    </row>
    <row r="309">
      <c r="B309" s="42"/>
      <c r="C309" s="42"/>
    </row>
    <row r="310">
      <c r="B310" s="42"/>
      <c r="C310" s="42"/>
    </row>
    <row r="311">
      <c r="B311" s="42"/>
      <c r="C311" s="42"/>
    </row>
    <row r="312">
      <c r="B312" s="42"/>
      <c r="C312" s="42"/>
    </row>
    <row r="313">
      <c r="B313" s="42"/>
      <c r="C313" s="42"/>
    </row>
    <row r="314">
      <c r="B314" s="42"/>
      <c r="C314" s="42"/>
    </row>
    <row r="315">
      <c r="B315" s="42"/>
      <c r="C315" s="42"/>
    </row>
    <row r="316">
      <c r="B316" s="42"/>
      <c r="C316" s="42"/>
    </row>
    <row r="317">
      <c r="B317" s="42"/>
      <c r="C317" s="42"/>
    </row>
    <row r="318">
      <c r="B318" s="42"/>
      <c r="C318" s="42"/>
    </row>
    <row r="319">
      <c r="B319" s="42"/>
      <c r="C319" s="42"/>
    </row>
    <row r="320">
      <c r="B320" s="42"/>
      <c r="C320" s="42"/>
    </row>
    <row r="321">
      <c r="B321" s="42"/>
      <c r="C321" s="42"/>
    </row>
    <row r="322">
      <c r="B322" s="42"/>
      <c r="C322" s="42"/>
    </row>
    <row r="323">
      <c r="B323" s="42"/>
      <c r="C323" s="42"/>
    </row>
    <row r="324">
      <c r="B324" s="42"/>
      <c r="C324" s="42"/>
    </row>
    <row r="325">
      <c r="B325" s="42"/>
      <c r="C325" s="42"/>
    </row>
    <row r="326">
      <c r="B326" s="42"/>
      <c r="C326" s="42"/>
    </row>
    <row r="327">
      <c r="B327" s="42"/>
      <c r="C327" s="42"/>
    </row>
    <row r="328">
      <c r="B328" s="42"/>
      <c r="C328" s="42"/>
    </row>
    <row r="329">
      <c r="B329" s="42"/>
      <c r="C329" s="42"/>
    </row>
    <row r="330">
      <c r="B330" s="42"/>
      <c r="C330" s="42"/>
    </row>
    <row r="331">
      <c r="B331" s="42"/>
      <c r="C331" s="42"/>
    </row>
    <row r="332">
      <c r="B332" s="42"/>
      <c r="C332" s="42"/>
    </row>
    <row r="333">
      <c r="B333" s="42"/>
      <c r="C333" s="42"/>
    </row>
    <row r="334">
      <c r="B334" s="42"/>
      <c r="C334" s="42"/>
    </row>
    <row r="335">
      <c r="B335" s="42"/>
      <c r="C335" s="42"/>
    </row>
    <row r="336">
      <c r="B336" s="42"/>
      <c r="C336" s="42"/>
    </row>
    <row r="337">
      <c r="B337" s="42"/>
      <c r="C337" s="42"/>
    </row>
    <row r="338">
      <c r="B338" s="42"/>
      <c r="C338" s="42"/>
    </row>
    <row r="339">
      <c r="B339" s="42"/>
      <c r="C339" s="42"/>
    </row>
    <row r="340">
      <c r="B340" s="42"/>
      <c r="C340" s="42"/>
    </row>
    <row r="341">
      <c r="B341" s="42"/>
      <c r="C341" s="42"/>
    </row>
    <row r="342">
      <c r="B342" s="42"/>
      <c r="C342" s="42"/>
    </row>
    <row r="343">
      <c r="B343" s="42"/>
      <c r="C343" s="42"/>
    </row>
    <row r="344">
      <c r="B344" s="42"/>
      <c r="C344" s="42"/>
    </row>
    <row r="345">
      <c r="B345" s="42"/>
      <c r="C345" s="42"/>
    </row>
    <row r="346">
      <c r="B346" s="42"/>
      <c r="C346" s="42"/>
    </row>
    <row r="347">
      <c r="B347" s="42"/>
      <c r="C347" s="42"/>
    </row>
    <row r="348">
      <c r="B348" s="42"/>
      <c r="C348" s="42"/>
    </row>
    <row r="349">
      <c r="B349" s="42"/>
      <c r="C349" s="42"/>
    </row>
    <row r="350">
      <c r="B350" s="42"/>
      <c r="C350" s="42"/>
    </row>
    <row r="351">
      <c r="B351" s="42"/>
      <c r="C351" s="42"/>
    </row>
    <row r="352">
      <c r="B352" s="42"/>
      <c r="C352" s="42"/>
    </row>
    <row r="353">
      <c r="B353" s="42"/>
      <c r="C353" s="42"/>
    </row>
    <row r="354">
      <c r="B354" s="42"/>
      <c r="C354" s="42"/>
    </row>
    <row r="355">
      <c r="B355" s="42"/>
      <c r="C355" s="42"/>
    </row>
    <row r="356">
      <c r="B356" s="42"/>
      <c r="C356" s="42"/>
    </row>
    <row r="357">
      <c r="B357" s="42"/>
      <c r="C357" s="42"/>
    </row>
    <row r="358">
      <c r="B358" s="42"/>
      <c r="C358" s="42"/>
    </row>
    <row r="359">
      <c r="B359" s="42"/>
      <c r="C359" s="42"/>
    </row>
    <row r="360">
      <c r="B360" s="42"/>
      <c r="C360" s="42"/>
    </row>
    <row r="361">
      <c r="B361" s="42"/>
      <c r="C361" s="42"/>
    </row>
    <row r="362">
      <c r="B362" s="42"/>
      <c r="C362" s="42"/>
    </row>
    <row r="363">
      <c r="B363" s="42"/>
      <c r="C363" s="42"/>
    </row>
    <row r="364">
      <c r="B364" s="42"/>
      <c r="C364" s="42"/>
    </row>
    <row r="365">
      <c r="B365" s="42"/>
      <c r="C365" s="42"/>
    </row>
    <row r="366">
      <c r="B366" s="42"/>
      <c r="C366" s="42"/>
    </row>
    <row r="367">
      <c r="B367" s="42"/>
      <c r="C367" s="42"/>
    </row>
    <row r="368">
      <c r="B368" s="42"/>
      <c r="C368" s="42"/>
    </row>
    <row r="369">
      <c r="B369" s="42"/>
      <c r="C369" s="42"/>
    </row>
    <row r="370">
      <c r="B370" s="42"/>
      <c r="C370" s="42"/>
    </row>
    <row r="371">
      <c r="B371" s="42"/>
      <c r="C371" s="42"/>
    </row>
    <row r="372">
      <c r="B372" s="42"/>
      <c r="C372" s="42"/>
    </row>
    <row r="373">
      <c r="B373" s="42"/>
      <c r="C373" s="42"/>
    </row>
    <row r="374">
      <c r="B374" s="42"/>
      <c r="C374" s="42"/>
    </row>
    <row r="375">
      <c r="B375" s="42"/>
      <c r="C375" s="42"/>
    </row>
    <row r="376">
      <c r="B376" s="42"/>
      <c r="C376" s="42"/>
    </row>
    <row r="377">
      <c r="B377" s="42"/>
      <c r="C377" s="42"/>
    </row>
    <row r="378">
      <c r="B378" s="42"/>
      <c r="C378" s="42"/>
    </row>
    <row r="379">
      <c r="B379" s="42"/>
      <c r="C379" s="42"/>
    </row>
    <row r="380">
      <c r="B380" s="42"/>
      <c r="C380" s="42"/>
    </row>
    <row r="381">
      <c r="B381" s="42"/>
      <c r="C381" s="42"/>
    </row>
    <row r="382">
      <c r="B382" s="42"/>
      <c r="C382" s="42"/>
    </row>
    <row r="383">
      <c r="B383" s="42"/>
      <c r="C383" s="42"/>
    </row>
    <row r="384">
      <c r="B384" s="42"/>
      <c r="C384" s="42"/>
    </row>
    <row r="385">
      <c r="B385" s="42"/>
      <c r="C385" s="42"/>
    </row>
    <row r="386">
      <c r="B386" s="42"/>
      <c r="C386" s="42"/>
    </row>
    <row r="387">
      <c r="B387" s="42"/>
      <c r="C387" s="42"/>
    </row>
    <row r="388">
      <c r="B388" s="42"/>
      <c r="C388" s="42"/>
    </row>
    <row r="389">
      <c r="B389" s="42"/>
      <c r="C389" s="42"/>
    </row>
    <row r="390">
      <c r="B390" s="42"/>
      <c r="C390" s="42"/>
    </row>
    <row r="391">
      <c r="B391" s="42"/>
      <c r="C391" s="42"/>
    </row>
    <row r="392">
      <c r="B392" s="42"/>
      <c r="C392" s="42"/>
    </row>
    <row r="393">
      <c r="B393" s="42"/>
      <c r="C393" s="42"/>
    </row>
    <row r="394">
      <c r="B394" s="42"/>
      <c r="C394" s="42"/>
    </row>
    <row r="395">
      <c r="B395" s="42"/>
      <c r="C395" s="42"/>
    </row>
    <row r="396">
      <c r="B396" s="42"/>
      <c r="C396" s="42"/>
    </row>
    <row r="397">
      <c r="B397" s="42"/>
      <c r="C397" s="42"/>
    </row>
    <row r="398">
      <c r="B398" s="42"/>
      <c r="C398" s="42"/>
    </row>
    <row r="399">
      <c r="B399" s="42"/>
      <c r="C399" s="42"/>
    </row>
    <row r="400">
      <c r="B400" s="42"/>
      <c r="C400" s="42"/>
    </row>
    <row r="401">
      <c r="B401" s="42"/>
      <c r="C401" s="42"/>
    </row>
    <row r="402">
      <c r="B402" s="42"/>
      <c r="C402" s="42"/>
    </row>
    <row r="403">
      <c r="B403" s="42"/>
      <c r="C403" s="42"/>
    </row>
    <row r="404">
      <c r="B404" s="42"/>
      <c r="C404" s="42"/>
    </row>
    <row r="405">
      <c r="B405" s="42"/>
      <c r="C405" s="42"/>
    </row>
    <row r="406">
      <c r="B406" s="42"/>
      <c r="C406" s="42"/>
    </row>
    <row r="407">
      <c r="B407" s="42"/>
      <c r="C407" s="42"/>
    </row>
    <row r="408">
      <c r="B408" s="42"/>
      <c r="C408" s="42"/>
    </row>
    <row r="409">
      <c r="B409" s="42"/>
      <c r="C409" s="42"/>
    </row>
    <row r="410">
      <c r="B410" s="42"/>
      <c r="C410" s="42"/>
    </row>
    <row r="411">
      <c r="B411" s="42"/>
      <c r="C411" s="42"/>
    </row>
    <row r="412">
      <c r="B412" s="42"/>
      <c r="C412" s="42"/>
    </row>
    <row r="413">
      <c r="B413" s="42"/>
      <c r="C413" s="42"/>
    </row>
    <row r="414">
      <c r="B414" s="42"/>
      <c r="C414" s="42"/>
    </row>
    <row r="415">
      <c r="B415" s="42"/>
      <c r="C415" s="42"/>
    </row>
    <row r="416">
      <c r="B416" s="42"/>
      <c r="C416" s="42"/>
    </row>
    <row r="417">
      <c r="B417" s="42"/>
      <c r="C417" s="42"/>
    </row>
    <row r="418">
      <c r="B418" s="42"/>
      <c r="C418" s="42"/>
    </row>
    <row r="419">
      <c r="B419" s="42"/>
      <c r="C419" s="42"/>
    </row>
    <row r="420">
      <c r="B420" s="42"/>
      <c r="C420" s="42"/>
    </row>
    <row r="421">
      <c r="B421" s="42"/>
      <c r="C421" s="42"/>
    </row>
    <row r="422">
      <c r="B422" s="42"/>
      <c r="C422" s="42"/>
    </row>
    <row r="423">
      <c r="B423" s="42"/>
      <c r="C423" s="42"/>
    </row>
    <row r="424">
      <c r="B424" s="42"/>
      <c r="C424" s="42"/>
    </row>
    <row r="425">
      <c r="B425" s="42"/>
      <c r="C425" s="42"/>
    </row>
    <row r="426">
      <c r="B426" s="42"/>
      <c r="C426" s="42"/>
    </row>
    <row r="427">
      <c r="B427" s="42"/>
      <c r="C427" s="42"/>
    </row>
    <row r="428">
      <c r="B428" s="42"/>
      <c r="C428" s="42"/>
    </row>
    <row r="429">
      <c r="B429" s="42"/>
      <c r="C429" s="42"/>
    </row>
    <row r="430">
      <c r="B430" s="42"/>
      <c r="C430" s="42"/>
    </row>
    <row r="431">
      <c r="B431" s="42"/>
      <c r="C431" s="42"/>
    </row>
    <row r="432">
      <c r="B432" s="42"/>
      <c r="C432" s="42"/>
    </row>
    <row r="433">
      <c r="B433" s="42"/>
      <c r="C433" s="42"/>
    </row>
    <row r="434">
      <c r="B434" s="42"/>
      <c r="C434" s="42"/>
    </row>
    <row r="435">
      <c r="B435" s="42"/>
      <c r="C435" s="42"/>
    </row>
    <row r="436">
      <c r="B436" s="42"/>
      <c r="C436" s="42"/>
    </row>
    <row r="437">
      <c r="B437" s="42"/>
      <c r="C437" s="42"/>
    </row>
    <row r="438">
      <c r="B438" s="42"/>
      <c r="C438" s="42"/>
    </row>
    <row r="439">
      <c r="B439" s="42"/>
      <c r="C439" s="42"/>
    </row>
    <row r="440">
      <c r="B440" s="42"/>
      <c r="C440" s="42"/>
    </row>
    <row r="441">
      <c r="B441" s="42"/>
      <c r="C441" s="42"/>
    </row>
    <row r="442">
      <c r="B442" s="42"/>
      <c r="C442" s="42"/>
    </row>
    <row r="443">
      <c r="B443" s="42"/>
      <c r="C443" s="42"/>
    </row>
    <row r="444">
      <c r="B444" s="42"/>
      <c r="C444" s="42"/>
    </row>
    <row r="445">
      <c r="B445" s="42"/>
      <c r="C445" s="42"/>
    </row>
    <row r="446">
      <c r="B446" s="42"/>
      <c r="C446" s="42"/>
    </row>
    <row r="447">
      <c r="B447" s="42"/>
      <c r="C447" s="42"/>
    </row>
    <row r="448">
      <c r="B448" s="42"/>
      <c r="C448" s="42"/>
    </row>
    <row r="449">
      <c r="B449" s="42"/>
      <c r="C449" s="42"/>
    </row>
    <row r="450">
      <c r="B450" s="42"/>
      <c r="C450" s="42"/>
    </row>
    <row r="451">
      <c r="B451" s="42"/>
      <c r="C451" s="42"/>
    </row>
    <row r="452">
      <c r="B452" s="42"/>
      <c r="C452" s="42"/>
    </row>
    <row r="453">
      <c r="B453" s="42"/>
      <c r="C453" s="42"/>
    </row>
    <row r="454">
      <c r="B454" s="42"/>
      <c r="C454" s="42"/>
    </row>
    <row r="455">
      <c r="B455" s="42"/>
      <c r="C455" s="42"/>
    </row>
    <row r="456">
      <c r="B456" s="42"/>
      <c r="C456" s="42"/>
    </row>
    <row r="457">
      <c r="B457" s="42"/>
      <c r="C457" s="42"/>
    </row>
    <row r="458">
      <c r="B458" s="42"/>
      <c r="C458" s="42"/>
    </row>
    <row r="459">
      <c r="B459" s="42"/>
      <c r="C459" s="42"/>
    </row>
    <row r="460">
      <c r="B460" s="42"/>
      <c r="C460" s="42"/>
    </row>
    <row r="461">
      <c r="B461" s="42"/>
      <c r="C461" s="42"/>
    </row>
    <row r="462">
      <c r="B462" s="42"/>
      <c r="C462" s="42"/>
    </row>
    <row r="463">
      <c r="B463" s="42"/>
      <c r="C463" s="42"/>
    </row>
    <row r="464">
      <c r="B464" s="42"/>
      <c r="C464" s="42"/>
    </row>
    <row r="465">
      <c r="B465" s="42"/>
      <c r="C465" s="42"/>
    </row>
    <row r="466">
      <c r="B466" s="42"/>
      <c r="C466" s="42"/>
    </row>
    <row r="467">
      <c r="B467" s="42"/>
      <c r="C467" s="42"/>
    </row>
    <row r="468">
      <c r="B468" s="42"/>
      <c r="C468" s="42"/>
    </row>
    <row r="469">
      <c r="B469" s="42"/>
      <c r="C469" s="42"/>
    </row>
    <row r="470">
      <c r="B470" s="42"/>
      <c r="C470" s="42"/>
    </row>
    <row r="471">
      <c r="B471" s="42"/>
      <c r="C471" s="42"/>
    </row>
    <row r="472">
      <c r="B472" s="42"/>
      <c r="C472" s="42"/>
    </row>
    <row r="473">
      <c r="B473" s="42"/>
      <c r="C473" s="42"/>
    </row>
    <row r="474">
      <c r="B474" s="42"/>
      <c r="C474" s="42"/>
    </row>
    <row r="475">
      <c r="B475" s="42"/>
      <c r="C475" s="42"/>
    </row>
    <row r="476">
      <c r="B476" s="42"/>
      <c r="C476" s="42"/>
    </row>
    <row r="477">
      <c r="B477" s="42"/>
      <c r="C477" s="42"/>
    </row>
    <row r="478">
      <c r="B478" s="42"/>
      <c r="C478" s="42"/>
    </row>
    <row r="479">
      <c r="B479" s="42"/>
      <c r="C479" s="42"/>
    </row>
    <row r="480">
      <c r="B480" s="42"/>
      <c r="C480" s="42"/>
    </row>
    <row r="481">
      <c r="B481" s="42"/>
      <c r="C481" s="42"/>
    </row>
    <row r="482">
      <c r="B482" s="42"/>
      <c r="C482" s="42"/>
    </row>
    <row r="483">
      <c r="B483" s="42"/>
      <c r="C483" s="42"/>
    </row>
    <row r="484">
      <c r="B484" s="42"/>
      <c r="C484" s="42"/>
    </row>
    <row r="485">
      <c r="B485" s="42"/>
      <c r="C485" s="42"/>
    </row>
    <row r="486">
      <c r="B486" s="42"/>
      <c r="C486" s="42"/>
    </row>
    <row r="487">
      <c r="B487" s="42"/>
      <c r="C487" s="42"/>
    </row>
    <row r="488">
      <c r="B488" s="42"/>
      <c r="C488" s="42"/>
    </row>
    <row r="489">
      <c r="B489" s="42"/>
      <c r="C489" s="42"/>
    </row>
    <row r="490">
      <c r="B490" s="42"/>
      <c r="C490" s="42"/>
    </row>
    <row r="491">
      <c r="B491" s="42"/>
      <c r="C491" s="42"/>
    </row>
    <row r="492">
      <c r="B492" s="42"/>
      <c r="C492" s="42"/>
    </row>
    <row r="493">
      <c r="B493" s="42"/>
      <c r="C493" s="42"/>
    </row>
    <row r="494">
      <c r="B494" s="42"/>
      <c r="C494" s="42"/>
    </row>
    <row r="495">
      <c r="B495" s="42"/>
      <c r="C495" s="42"/>
    </row>
    <row r="496">
      <c r="B496" s="42"/>
      <c r="C496" s="42"/>
    </row>
    <row r="497">
      <c r="B497" s="42"/>
      <c r="C497" s="42"/>
    </row>
    <row r="498">
      <c r="B498" s="42"/>
      <c r="C498" s="42"/>
    </row>
    <row r="499">
      <c r="B499" s="42"/>
      <c r="C499" s="42"/>
    </row>
    <row r="500">
      <c r="B500" s="42"/>
      <c r="C500" s="42"/>
    </row>
    <row r="501">
      <c r="B501" s="42"/>
      <c r="C501" s="42"/>
    </row>
    <row r="502">
      <c r="B502" s="42"/>
      <c r="C502" s="42"/>
    </row>
    <row r="503">
      <c r="B503" s="42"/>
      <c r="C503" s="42"/>
    </row>
    <row r="504">
      <c r="B504" s="42"/>
      <c r="C504" s="42"/>
    </row>
    <row r="505">
      <c r="B505" s="42"/>
      <c r="C505" s="42"/>
    </row>
    <row r="506">
      <c r="B506" s="42"/>
      <c r="C506" s="42"/>
    </row>
    <row r="507">
      <c r="B507" s="42"/>
      <c r="C507" s="42"/>
    </row>
    <row r="508">
      <c r="B508" s="42"/>
      <c r="C508" s="42"/>
    </row>
    <row r="509">
      <c r="B509" s="42"/>
      <c r="C509" s="42"/>
    </row>
    <row r="510">
      <c r="B510" s="42"/>
      <c r="C510" s="42"/>
    </row>
    <row r="511">
      <c r="B511" s="42"/>
      <c r="C511" s="42"/>
    </row>
    <row r="512">
      <c r="B512" s="42"/>
      <c r="C512" s="42"/>
    </row>
    <row r="513">
      <c r="B513" s="42"/>
      <c r="C513" s="42"/>
    </row>
    <row r="514">
      <c r="B514" s="42"/>
      <c r="C514" s="42"/>
    </row>
    <row r="515">
      <c r="B515" s="42"/>
      <c r="C515" s="42"/>
    </row>
    <row r="516">
      <c r="B516" s="42"/>
      <c r="C516" s="42"/>
    </row>
    <row r="517">
      <c r="B517" s="42"/>
      <c r="C517" s="42"/>
    </row>
    <row r="518">
      <c r="B518" s="42"/>
      <c r="C518" s="42"/>
    </row>
    <row r="519">
      <c r="B519" s="42"/>
      <c r="C519" s="42"/>
    </row>
    <row r="520">
      <c r="B520" s="42"/>
      <c r="C520" s="42"/>
    </row>
    <row r="521">
      <c r="B521" s="42"/>
      <c r="C521" s="42"/>
    </row>
    <row r="522">
      <c r="B522" s="42"/>
      <c r="C522" s="42"/>
    </row>
    <row r="523">
      <c r="B523" s="42"/>
      <c r="C523" s="42"/>
    </row>
    <row r="524">
      <c r="B524" s="42"/>
      <c r="C524" s="42"/>
    </row>
    <row r="525">
      <c r="B525" s="42"/>
      <c r="C525" s="42"/>
    </row>
    <row r="526">
      <c r="B526" s="42"/>
      <c r="C526" s="42"/>
    </row>
    <row r="527">
      <c r="B527" s="42"/>
      <c r="C527" s="42"/>
    </row>
    <row r="528">
      <c r="B528" s="42"/>
      <c r="C528" s="42"/>
    </row>
    <row r="529">
      <c r="B529" s="42"/>
      <c r="C529" s="42"/>
    </row>
    <row r="530">
      <c r="B530" s="42"/>
      <c r="C530" s="42"/>
    </row>
    <row r="531">
      <c r="B531" s="42"/>
      <c r="C531" s="42"/>
    </row>
    <row r="532">
      <c r="B532" s="42"/>
      <c r="C532" s="42"/>
    </row>
    <row r="533">
      <c r="B533" s="42"/>
      <c r="C533" s="42"/>
    </row>
    <row r="534">
      <c r="B534" s="42"/>
      <c r="C534" s="42"/>
    </row>
    <row r="535">
      <c r="B535" s="42"/>
      <c r="C535" s="42"/>
    </row>
    <row r="536">
      <c r="B536" s="42"/>
      <c r="C536" s="42"/>
    </row>
    <row r="537">
      <c r="B537" s="42"/>
      <c r="C537" s="42"/>
    </row>
    <row r="538">
      <c r="B538" s="42"/>
      <c r="C538" s="42"/>
    </row>
    <row r="539">
      <c r="B539" s="42"/>
      <c r="C539" s="42"/>
    </row>
    <row r="540">
      <c r="B540" s="42"/>
      <c r="C540" s="42"/>
    </row>
    <row r="541">
      <c r="B541" s="42"/>
      <c r="C541" s="42"/>
    </row>
    <row r="542">
      <c r="B542" s="42"/>
      <c r="C542" s="42"/>
    </row>
    <row r="543">
      <c r="B543" s="42"/>
      <c r="C543" s="42"/>
    </row>
    <row r="544">
      <c r="B544" s="42"/>
      <c r="C544" s="42"/>
    </row>
    <row r="545">
      <c r="B545" s="42"/>
      <c r="C545" s="42"/>
    </row>
    <row r="546">
      <c r="B546" s="42"/>
      <c r="C546" s="42"/>
    </row>
    <row r="547">
      <c r="B547" s="42"/>
      <c r="C547" s="42"/>
    </row>
    <row r="548">
      <c r="B548" s="42"/>
      <c r="C548" s="42"/>
    </row>
    <row r="549">
      <c r="B549" s="42"/>
      <c r="C549" s="42"/>
    </row>
    <row r="550">
      <c r="B550" s="42"/>
      <c r="C550" s="42"/>
    </row>
    <row r="551">
      <c r="B551" s="42"/>
      <c r="C551" s="42"/>
    </row>
    <row r="552">
      <c r="B552" s="42"/>
      <c r="C552" s="42"/>
    </row>
    <row r="553">
      <c r="B553" s="42"/>
      <c r="C553" s="42"/>
    </row>
    <row r="554">
      <c r="B554" s="42"/>
      <c r="C554" s="42"/>
    </row>
    <row r="555">
      <c r="B555" s="42"/>
      <c r="C555" s="42"/>
    </row>
    <row r="556">
      <c r="B556" s="42"/>
      <c r="C556" s="42"/>
    </row>
    <row r="557">
      <c r="B557" s="42"/>
      <c r="C557" s="42"/>
    </row>
    <row r="558">
      <c r="B558" s="42"/>
      <c r="C558" s="42"/>
    </row>
    <row r="559">
      <c r="B559" s="42"/>
      <c r="C559" s="42"/>
    </row>
    <row r="560">
      <c r="B560" s="42"/>
      <c r="C560" s="42"/>
    </row>
    <row r="561">
      <c r="B561" s="42"/>
      <c r="C561" s="42"/>
    </row>
    <row r="562">
      <c r="B562" s="42"/>
      <c r="C562" s="42"/>
    </row>
    <row r="563">
      <c r="B563" s="42"/>
      <c r="C563" s="42"/>
    </row>
    <row r="564">
      <c r="B564" s="42"/>
      <c r="C564" s="42"/>
    </row>
    <row r="565">
      <c r="B565" s="42"/>
      <c r="C565" s="42"/>
    </row>
    <row r="566">
      <c r="B566" s="42"/>
      <c r="C566" s="42"/>
    </row>
    <row r="567">
      <c r="B567" s="42"/>
      <c r="C567" s="42"/>
    </row>
    <row r="568">
      <c r="B568" s="42"/>
      <c r="C568" s="42"/>
    </row>
    <row r="569">
      <c r="B569" s="42"/>
      <c r="C569" s="42"/>
    </row>
    <row r="570">
      <c r="B570" s="42"/>
      <c r="C570" s="42"/>
    </row>
    <row r="571">
      <c r="B571" s="42"/>
      <c r="C571" s="42"/>
    </row>
    <row r="572">
      <c r="B572" s="42"/>
      <c r="C572" s="42"/>
    </row>
    <row r="573">
      <c r="B573" s="42"/>
      <c r="C573" s="42"/>
    </row>
    <row r="574">
      <c r="B574" s="42"/>
      <c r="C574" s="42"/>
    </row>
    <row r="575">
      <c r="B575" s="42"/>
      <c r="C575" s="42"/>
    </row>
    <row r="576">
      <c r="B576" s="42"/>
      <c r="C576" s="42"/>
    </row>
    <row r="577">
      <c r="B577" s="42"/>
      <c r="C577" s="42"/>
    </row>
    <row r="578">
      <c r="B578" s="42"/>
      <c r="C578" s="42"/>
    </row>
    <row r="579">
      <c r="B579" s="42"/>
      <c r="C579" s="42"/>
    </row>
    <row r="580">
      <c r="B580" s="42"/>
      <c r="C580" s="42"/>
    </row>
    <row r="581">
      <c r="B581" s="42"/>
      <c r="C581" s="42"/>
    </row>
    <row r="582">
      <c r="B582" s="42"/>
      <c r="C582" s="42"/>
    </row>
    <row r="583">
      <c r="B583" s="42"/>
      <c r="C583" s="42"/>
    </row>
    <row r="584">
      <c r="B584" s="42"/>
      <c r="C584" s="42"/>
    </row>
    <row r="585">
      <c r="B585" s="42"/>
      <c r="C585" s="42"/>
    </row>
    <row r="586">
      <c r="B586" s="42"/>
      <c r="C586" s="42"/>
    </row>
    <row r="587">
      <c r="B587" s="42"/>
      <c r="C587" s="42"/>
    </row>
    <row r="588">
      <c r="B588" s="42"/>
      <c r="C588" s="42"/>
    </row>
    <row r="589">
      <c r="B589" s="42"/>
      <c r="C589" s="42"/>
    </row>
    <row r="590">
      <c r="B590" s="42"/>
      <c r="C590" s="42"/>
    </row>
    <row r="591">
      <c r="B591" s="42"/>
      <c r="C591" s="42"/>
    </row>
    <row r="592">
      <c r="B592" s="42"/>
      <c r="C592" s="42"/>
    </row>
    <row r="593">
      <c r="B593" s="42"/>
      <c r="C593" s="42"/>
    </row>
    <row r="594">
      <c r="B594" s="42"/>
      <c r="C594" s="42"/>
    </row>
    <row r="595">
      <c r="B595" s="42"/>
      <c r="C595" s="42"/>
    </row>
    <row r="596">
      <c r="B596" s="42"/>
      <c r="C596" s="42"/>
    </row>
    <row r="597">
      <c r="B597" s="42"/>
      <c r="C597" s="42"/>
    </row>
    <row r="598">
      <c r="B598" s="42"/>
      <c r="C598" s="42"/>
    </row>
    <row r="599">
      <c r="B599" s="42"/>
      <c r="C599" s="42"/>
    </row>
    <row r="600">
      <c r="B600" s="42"/>
      <c r="C600" s="42"/>
    </row>
    <row r="601">
      <c r="B601" s="42"/>
      <c r="C601" s="42"/>
    </row>
    <row r="602">
      <c r="B602" s="42"/>
      <c r="C602" s="42"/>
    </row>
    <row r="603">
      <c r="B603" s="42"/>
      <c r="C603" s="42"/>
    </row>
    <row r="604">
      <c r="B604" s="42"/>
      <c r="C604" s="42"/>
    </row>
    <row r="605">
      <c r="B605" s="42"/>
      <c r="C605" s="42"/>
    </row>
    <row r="606">
      <c r="B606" s="42"/>
      <c r="C606" s="42"/>
    </row>
    <row r="607">
      <c r="B607" s="42"/>
      <c r="C607" s="42"/>
    </row>
    <row r="608">
      <c r="B608" s="42"/>
      <c r="C608" s="42"/>
    </row>
    <row r="609">
      <c r="B609" s="42"/>
      <c r="C609" s="42"/>
    </row>
    <row r="610">
      <c r="B610" s="42"/>
      <c r="C610" s="42"/>
    </row>
    <row r="611">
      <c r="B611" s="42"/>
      <c r="C611" s="42"/>
    </row>
    <row r="612">
      <c r="B612" s="42"/>
      <c r="C612" s="42"/>
    </row>
    <row r="613">
      <c r="B613" s="42"/>
      <c r="C613" s="42"/>
    </row>
    <row r="614">
      <c r="B614" s="42"/>
      <c r="C614" s="42"/>
    </row>
    <row r="615">
      <c r="B615" s="42"/>
      <c r="C615" s="42"/>
    </row>
    <row r="616">
      <c r="B616" s="42"/>
      <c r="C616" s="42"/>
    </row>
    <row r="617">
      <c r="B617" s="42"/>
      <c r="C617" s="42"/>
    </row>
    <row r="618">
      <c r="B618" s="42"/>
      <c r="C618" s="42"/>
    </row>
    <row r="619">
      <c r="B619" s="42"/>
      <c r="C619" s="42"/>
    </row>
    <row r="620">
      <c r="B620" s="42"/>
      <c r="C620" s="42"/>
    </row>
    <row r="621">
      <c r="B621" s="42"/>
      <c r="C621" s="42"/>
    </row>
    <row r="622">
      <c r="B622" s="42"/>
      <c r="C622" s="42"/>
    </row>
    <row r="623">
      <c r="B623" s="42"/>
      <c r="C623" s="42"/>
    </row>
    <row r="624">
      <c r="B624" s="42"/>
      <c r="C624" s="42"/>
    </row>
    <row r="625">
      <c r="B625" s="42"/>
      <c r="C625" s="42"/>
    </row>
    <row r="626">
      <c r="B626" s="42"/>
      <c r="C626" s="42"/>
    </row>
    <row r="627">
      <c r="B627" s="42"/>
      <c r="C627" s="42"/>
    </row>
    <row r="628">
      <c r="B628" s="42"/>
      <c r="C628" s="42"/>
    </row>
    <row r="629">
      <c r="B629" s="42"/>
      <c r="C629" s="42"/>
    </row>
    <row r="630">
      <c r="B630" s="42"/>
      <c r="C630" s="42"/>
    </row>
    <row r="631">
      <c r="B631" s="42"/>
      <c r="C631" s="42"/>
    </row>
    <row r="632">
      <c r="B632" s="42"/>
      <c r="C632" s="42"/>
    </row>
    <row r="633">
      <c r="B633" s="42"/>
      <c r="C633" s="42"/>
    </row>
    <row r="634">
      <c r="B634" s="42"/>
      <c r="C634" s="42"/>
    </row>
    <row r="635">
      <c r="B635" s="42"/>
      <c r="C635" s="42"/>
    </row>
    <row r="636">
      <c r="B636" s="42"/>
      <c r="C636" s="42"/>
    </row>
    <row r="637">
      <c r="B637" s="42"/>
      <c r="C637" s="42"/>
    </row>
    <row r="638">
      <c r="B638" s="42"/>
      <c r="C638" s="42"/>
    </row>
    <row r="639">
      <c r="B639" s="42"/>
      <c r="C639" s="42"/>
    </row>
    <row r="640">
      <c r="B640" s="42"/>
      <c r="C640" s="42"/>
    </row>
    <row r="641">
      <c r="B641" s="42"/>
      <c r="C641" s="42"/>
    </row>
    <row r="642">
      <c r="B642" s="42"/>
      <c r="C642" s="42"/>
    </row>
    <row r="643">
      <c r="B643" s="42"/>
      <c r="C643" s="42"/>
    </row>
    <row r="644">
      <c r="B644" s="42"/>
      <c r="C644" s="42"/>
    </row>
    <row r="645">
      <c r="B645" s="42"/>
      <c r="C645" s="42"/>
    </row>
    <row r="646">
      <c r="B646" s="42"/>
      <c r="C646" s="42"/>
    </row>
    <row r="647">
      <c r="B647" s="42"/>
      <c r="C647" s="42"/>
    </row>
    <row r="648">
      <c r="B648" s="42"/>
      <c r="C648" s="42"/>
    </row>
    <row r="649">
      <c r="B649" s="42"/>
      <c r="C649" s="42"/>
    </row>
    <row r="650">
      <c r="B650" s="42"/>
      <c r="C650" s="42"/>
    </row>
    <row r="651">
      <c r="B651" s="42"/>
      <c r="C651" s="42"/>
    </row>
    <row r="652">
      <c r="B652" s="42"/>
      <c r="C652" s="42"/>
    </row>
    <row r="653">
      <c r="B653" s="42"/>
      <c r="C653" s="42"/>
    </row>
    <row r="654">
      <c r="B654" s="42"/>
      <c r="C654" s="42"/>
    </row>
    <row r="655">
      <c r="B655" s="42"/>
      <c r="C655" s="42"/>
    </row>
    <row r="656">
      <c r="B656" s="42"/>
      <c r="C656" s="42"/>
    </row>
    <row r="657">
      <c r="B657" s="42"/>
      <c r="C657" s="42"/>
    </row>
    <row r="658">
      <c r="B658" s="42"/>
      <c r="C658" s="42"/>
    </row>
    <row r="659">
      <c r="B659" s="42"/>
      <c r="C659" s="42"/>
    </row>
    <row r="660">
      <c r="B660" s="42"/>
      <c r="C660" s="42"/>
    </row>
    <row r="661">
      <c r="B661" s="42"/>
      <c r="C661" s="42"/>
    </row>
    <row r="662">
      <c r="B662" s="42"/>
      <c r="C662" s="42"/>
    </row>
    <row r="663">
      <c r="B663" s="42"/>
      <c r="C663" s="42"/>
    </row>
    <row r="664">
      <c r="B664" s="42"/>
      <c r="C664" s="42"/>
    </row>
    <row r="665">
      <c r="B665" s="42"/>
      <c r="C665" s="42"/>
    </row>
    <row r="666">
      <c r="B666" s="42"/>
      <c r="C666" s="42"/>
    </row>
    <row r="667">
      <c r="B667" s="42"/>
      <c r="C667" s="42"/>
    </row>
    <row r="668">
      <c r="B668" s="42"/>
      <c r="C668" s="42"/>
    </row>
    <row r="669">
      <c r="B669" s="42"/>
      <c r="C669" s="42"/>
    </row>
    <row r="670">
      <c r="B670" s="42"/>
      <c r="C670" s="42"/>
    </row>
    <row r="671">
      <c r="B671" s="42"/>
      <c r="C671" s="42"/>
    </row>
    <row r="672">
      <c r="B672" s="42"/>
      <c r="C672" s="42"/>
    </row>
    <row r="673">
      <c r="B673" s="42"/>
      <c r="C673" s="42"/>
    </row>
    <row r="674">
      <c r="B674" s="42"/>
      <c r="C674" s="42"/>
    </row>
    <row r="675">
      <c r="B675" s="42"/>
      <c r="C675" s="42"/>
    </row>
    <row r="676">
      <c r="B676" s="42"/>
      <c r="C676" s="42"/>
    </row>
    <row r="677">
      <c r="B677" s="42"/>
      <c r="C677" s="42"/>
    </row>
    <row r="678">
      <c r="B678" s="42"/>
      <c r="C678" s="42"/>
    </row>
    <row r="679">
      <c r="B679" s="42"/>
      <c r="C679" s="42"/>
    </row>
    <row r="680">
      <c r="B680" s="42"/>
      <c r="C680" s="42"/>
    </row>
    <row r="681">
      <c r="B681" s="42"/>
      <c r="C681" s="42"/>
    </row>
    <row r="682">
      <c r="B682" s="42"/>
      <c r="C682" s="42"/>
    </row>
    <row r="683">
      <c r="B683" s="42"/>
      <c r="C683" s="42"/>
    </row>
    <row r="684">
      <c r="B684" s="42"/>
      <c r="C684" s="42"/>
    </row>
    <row r="685">
      <c r="B685" s="42"/>
      <c r="C685" s="42"/>
    </row>
    <row r="686">
      <c r="B686" s="42"/>
      <c r="C686" s="42"/>
    </row>
    <row r="687">
      <c r="B687" s="42"/>
      <c r="C687" s="42"/>
    </row>
    <row r="688">
      <c r="B688" s="42"/>
      <c r="C688" s="42"/>
    </row>
    <row r="689">
      <c r="B689" s="42"/>
      <c r="C689" s="42"/>
    </row>
    <row r="690">
      <c r="B690" s="42"/>
      <c r="C690" s="42"/>
    </row>
    <row r="691">
      <c r="B691" s="42"/>
      <c r="C691" s="42"/>
    </row>
    <row r="692">
      <c r="B692" s="42"/>
      <c r="C692" s="42"/>
    </row>
    <row r="693">
      <c r="B693" s="42"/>
      <c r="C693" s="42"/>
    </row>
    <row r="694">
      <c r="B694" s="42"/>
      <c r="C694" s="42"/>
    </row>
    <row r="695">
      <c r="B695" s="42"/>
      <c r="C695" s="42"/>
    </row>
    <row r="696">
      <c r="B696" s="42"/>
      <c r="C696" s="42"/>
    </row>
    <row r="697">
      <c r="B697" s="42"/>
      <c r="C697" s="42"/>
    </row>
    <row r="698">
      <c r="B698" s="42"/>
      <c r="C698" s="42"/>
    </row>
    <row r="699">
      <c r="B699" s="42"/>
      <c r="C699" s="42"/>
    </row>
    <row r="700">
      <c r="B700" s="42"/>
      <c r="C700" s="42"/>
    </row>
    <row r="701">
      <c r="B701" s="42"/>
      <c r="C701" s="42"/>
    </row>
    <row r="702">
      <c r="B702" s="42"/>
      <c r="C702" s="42"/>
    </row>
    <row r="703">
      <c r="B703" s="42"/>
      <c r="C703" s="42"/>
    </row>
    <row r="704">
      <c r="B704" s="42"/>
      <c r="C704" s="42"/>
    </row>
    <row r="705">
      <c r="B705" s="42"/>
      <c r="C705" s="42"/>
    </row>
    <row r="706">
      <c r="B706" s="42"/>
      <c r="C706" s="42"/>
    </row>
    <row r="707">
      <c r="B707" s="42"/>
      <c r="C707" s="42"/>
    </row>
    <row r="708">
      <c r="B708" s="42"/>
      <c r="C708" s="42"/>
    </row>
    <row r="709">
      <c r="B709" s="42"/>
      <c r="C709" s="42"/>
    </row>
    <row r="710">
      <c r="B710" s="42"/>
      <c r="C710" s="42"/>
    </row>
    <row r="711">
      <c r="B711" s="42"/>
      <c r="C711" s="42"/>
    </row>
    <row r="712">
      <c r="B712" s="42"/>
      <c r="C712" s="42"/>
    </row>
    <row r="713">
      <c r="B713" s="42"/>
      <c r="C713" s="42"/>
    </row>
    <row r="714">
      <c r="B714" s="42"/>
      <c r="C714" s="42"/>
    </row>
    <row r="715">
      <c r="B715" s="42"/>
      <c r="C715" s="42"/>
    </row>
    <row r="716">
      <c r="B716" s="42"/>
      <c r="C716" s="42"/>
    </row>
    <row r="717">
      <c r="B717" s="42"/>
      <c r="C717" s="42"/>
    </row>
    <row r="718">
      <c r="B718" s="42"/>
      <c r="C718" s="42"/>
    </row>
    <row r="719">
      <c r="B719" s="42"/>
      <c r="C719" s="42"/>
    </row>
    <row r="720">
      <c r="B720" s="42"/>
      <c r="C720" s="42"/>
    </row>
    <row r="721">
      <c r="B721" s="42"/>
      <c r="C721" s="42"/>
    </row>
    <row r="722">
      <c r="B722" s="42"/>
      <c r="C722" s="42"/>
    </row>
    <row r="723">
      <c r="B723" s="42"/>
      <c r="C723" s="42"/>
    </row>
    <row r="724">
      <c r="B724" s="42"/>
      <c r="C724" s="42"/>
    </row>
    <row r="725">
      <c r="B725" s="42"/>
      <c r="C725" s="42"/>
    </row>
    <row r="726">
      <c r="B726" s="42"/>
      <c r="C726" s="42"/>
    </row>
    <row r="727">
      <c r="B727" s="42"/>
      <c r="C727" s="42"/>
    </row>
    <row r="728">
      <c r="B728" s="42"/>
      <c r="C728" s="42"/>
    </row>
    <row r="729">
      <c r="B729" s="42"/>
      <c r="C729" s="42"/>
    </row>
    <row r="730">
      <c r="B730" s="42"/>
      <c r="C730" s="42"/>
    </row>
    <row r="731">
      <c r="B731" s="42"/>
      <c r="C731" s="42"/>
    </row>
    <row r="732">
      <c r="B732" s="42"/>
      <c r="C732" s="42"/>
    </row>
    <row r="733">
      <c r="B733" s="42"/>
      <c r="C733" s="42"/>
    </row>
    <row r="734">
      <c r="B734" s="42"/>
      <c r="C734" s="42"/>
    </row>
    <row r="735">
      <c r="B735" s="42"/>
      <c r="C735" s="42"/>
    </row>
    <row r="736">
      <c r="B736" s="42"/>
      <c r="C736" s="42"/>
    </row>
    <row r="737">
      <c r="B737" s="42"/>
      <c r="C737" s="42"/>
    </row>
    <row r="738">
      <c r="B738" s="42"/>
      <c r="C738" s="42"/>
    </row>
    <row r="739">
      <c r="B739" s="42"/>
      <c r="C739" s="42"/>
    </row>
    <row r="740">
      <c r="B740" s="42"/>
      <c r="C740" s="42"/>
    </row>
    <row r="741">
      <c r="B741" s="42"/>
      <c r="C741" s="42"/>
    </row>
    <row r="742">
      <c r="B742" s="42"/>
      <c r="C742" s="42"/>
    </row>
    <row r="743">
      <c r="B743" s="42"/>
      <c r="C743" s="42"/>
    </row>
    <row r="744">
      <c r="B744" s="42"/>
      <c r="C744" s="42"/>
    </row>
    <row r="745">
      <c r="B745" s="42"/>
      <c r="C745" s="42"/>
    </row>
    <row r="746">
      <c r="B746" s="42"/>
      <c r="C746" s="42"/>
    </row>
    <row r="747">
      <c r="B747" s="42"/>
      <c r="C747" s="42"/>
    </row>
    <row r="748">
      <c r="B748" s="42"/>
      <c r="C748" s="42"/>
    </row>
    <row r="749">
      <c r="B749" s="42"/>
      <c r="C749" s="42"/>
    </row>
    <row r="750">
      <c r="B750" s="42"/>
      <c r="C750" s="42"/>
    </row>
    <row r="751">
      <c r="B751" s="42"/>
      <c r="C751" s="42"/>
    </row>
    <row r="752">
      <c r="B752" s="42"/>
      <c r="C752" s="42"/>
    </row>
    <row r="753">
      <c r="B753" s="42"/>
      <c r="C753" s="42"/>
    </row>
    <row r="754">
      <c r="B754" s="42"/>
      <c r="C754" s="42"/>
    </row>
    <row r="755">
      <c r="B755" s="42"/>
      <c r="C755" s="42"/>
    </row>
    <row r="756">
      <c r="B756" s="42"/>
      <c r="C756" s="42"/>
    </row>
    <row r="757">
      <c r="B757" s="42"/>
      <c r="C757" s="42"/>
    </row>
    <row r="758">
      <c r="B758" s="42"/>
      <c r="C758" s="42"/>
    </row>
    <row r="759">
      <c r="B759" s="42"/>
      <c r="C759" s="42"/>
    </row>
    <row r="760">
      <c r="B760" s="42"/>
      <c r="C760" s="42"/>
    </row>
    <row r="761">
      <c r="B761" s="42"/>
      <c r="C761" s="42"/>
    </row>
    <row r="762">
      <c r="B762" s="42"/>
      <c r="C762" s="42"/>
    </row>
    <row r="763">
      <c r="B763" s="42"/>
      <c r="C763" s="42"/>
    </row>
    <row r="764">
      <c r="B764" s="42"/>
      <c r="C764" s="42"/>
    </row>
    <row r="765">
      <c r="B765" s="42"/>
      <c r="C765" s="42"/>
    </row>
    <row r="766">
      <c r="B766" s="42"/>
      <c r="C766" s="42"/>
    </row>
    <row r="767">
      <c r="B767" s="42"/>
      <c r="C767" s="42"/>
    </row>
    <row r="768">
      <c r="B768" s="42"/>
      <c r="C768" s="42"/>
    </row>
    <row r="769">
      <c r="B769" s="42"/>
      <c r="C769" s="42"/>
    </row>
    <row r="770">
      <c r="B770" s="42"/>
      <c r="C770" s="42"/>
    </row>
    <row r="771">
      <c r="B771" s="42"/>
      <c r="C771" s="42"/>
    </row>
    <row r="772">
      <c r="B772" s="42"/>
      <c r="C772" s="42"/>
    </row>
    <row r="773">
      <c r="B773" s="42"/>
      <c r="C773" s="42"/>
    </row>
    <row r="774">
      <c r="B774" s="42"/>
      <c r="C774" s="42"/>
    </row>
    <row r="775">
      <c r="B775" s="42"/>
      <c r="C775" s="42"/>
    </row>
    <row r="776">
      <c r="B776" s="42"/>
      <c r="C776" s="42"/>
    </row>
    <row r="777">
      <c r="B777" s="42"/>
      <c r="C777" s="42"/>
    </row>
    <row r="778">
      <c r="B778" s="42"/>
      <c r="C778" s="42"/>
    </row>
    <row r="779">
      <c r="B779" s="42"/>
      <c r="C779" s="42"/>
    </row>
    <row r="780">
      <c r="B780" s="42"/>
      <c r="C780" s="42"/>
    </row>
    <row r="781">
      <c r="B781" s="42"/>
      <c r="C781" s="42"/>
    </row>
    <row r="782">
      <c r="B782" s="42"/>
      <c r="C782" s="42"/>
    </row>
    <row r="783">
      <c r="B783" s="42"/>
      <c r="C783" s="42"/>
    </row>
    <row r="784">
      <c r="B784" s="42"/>
      <c r="C784" s="42"/>
    </row>
    <row r="785">
      <c r="B785" s="42"/>
      <c r="C785" s="42"/>
    </row>
    <row r="786">
      <c r="B786" s="42"/>
      <c r="C786" s="42"/>
    </row>
    <row r="787">
      <c r="B787" s="42"/>
      <c r="C787" s="42"/>
    </row>
    <row r="788">
      <c r="B788" s="42"/>
      <c r="C788" s="42"/>
    </row>
    <row r="789">
      <c r="B789" s="42"/>
      <c r="C789" s="42"/>
    </row>
    <row r="790">
      <c r="B790" s="42"/>
      <c r="C790" s="42"/>
    </row>
    <row r="791">
      <c r="B791" s="42"/>
      <c r="C791" s="42"/>
    </row>
    <row r="792">
      <c r="B792" s="42"/>
      <c r="C792" s="42"/>
    </row>
    <row r="793">
      <c r="B793" s="42"/>
      <c r="C793" s="42"/>
    </row>
    <row r="794">
      <c r="B794" s="42"/>
      <c r="C794" s="42"/>
    </row>
    <row r="795">
      <c r="B795" s="42"/>
      <c r="C795" s="42"/>
    </row>
    <row r="796">
      <c r="B796" s="42"/>
      <c r="C796" s="42"/>
    </row>
    <row r="797">
      <c r="B797" s="42"/>
      <c r="C797" s="42"/>
    </row>
    <row r="798">
      <c r="B798" s="42"/>
      <c r="C798" s="42"/>
    </row>
    <row r="799">
      <c r="B799" s="42"/>
      <c r="C799" s="42"/>
    </row>
    <row r="800">
      <c r="B800" s="42"/>
      <c r="C800" s="42"/>
    </row>
    <row r="801">
      <c r="B801" s="42"/>
      <c r="C801" s="42"/>
    </row>
    <row r="802">
      <c r="B802" s="42"/>
      <c r="C802" s="42"/>
    </row>
    <row r="803">
      <c r="B803" s="42"/>
      <c r="C803" s="42"/>
    </row>
    <row r="804">
      <c r="B804" s="42"/>
      <c r="C804" s="42"/>
    </row>
    <row r="805">
      <c r="B805" s="42"/>
      <c r="C805" s="42"/>
    </row>
    <row r="806">
      <c r="B806" s="42"/>
      <c r="C806" s="42"/>
    </row>
    <row r="807">
      <c r="B807" s="42"/>
      <c r="C807" s="42"/>
    </row>
    <row r="808">
      <c r="B808" s="42"/>
      <c r="C808" s="42"/>
    </row>
    <row r="809">
      <c r="B809" s="42"/>
      <c r="C809" s="42"/>
    </row>
    <row r="810">
      <c r="B810" s="42"/>
      <c r="C810" s="42"/>
    </row>
    <row r="811">
      <c r="B811" s="42"/>
      <c r="C811" s="42"/>
    </row>
    <row r="812">
      <c r="B812" s="42"/>
      <c r="C812" s="42"/>
    </row>
    <row r="813">
      <c r="B813" s="42"/>
      <c r="C813" s="42"/>
    </row>
    <row r="814">
      <c r="B814" s="42"/>
      <c r="C814" s="42"/>
    </row>
    <row r="815">
      <c r="B815" s="42"/>
      <c r="C815" s="42"/>
    </row>
    <row r="816">
      <c r="B816" s="42"/>
      <c r="C816" s="42"/>
    </row>
    <row r="817">
      <c r="B817" s="42"/>
      <c r="C817" s="42"/>
    </row>
    <row r="818">
      <c r="B818" s="42"/>
      <c r="C818" s="42"/>
    </row>
    <row r="819">
      <c r="B819" s="42"/>
      <c r="C819" s="42"/>
    </row>
    <row r="820">
      <c r="B820" s="42"/>
      <c r="C820" s="42"/>
    </row>
    <row r="821">
      <c r="B821" s="42"/>
      <c r="C821" s="42"/>
    </row>
    <row r="822">
      <c r="B822" s="42"/>
      <c r="C822" s="42"/>
    </row>
    <row r="823">
      <c r="B823" s="42"/>
      <c r="C823" s="42"/>
    </row>
    <row r="824">
      <c r="B824" s="42"/>
      <c r="C824" s="42"/>
    </row>
    <row r="825">
      <c r="B825" s="42"/>
      <c r="C825" s="42"/>
    </row>
    <row r="826">
      <c r="B826" s="42"/>
      <c r="C826" s="42"/>
    </row>
    <row r="827">
      <c r="B827" s="42"/>
      <c r="C827" s="42"/>
    </row>
    <row r="828">
      <c r="B828" s="42"/>
      <c r="C828" s="42"/>
    </row>
    <row r="829">
      <c r="B829" s="42"/>
      <c r="C829" s="42"/>
    </row>
    <row r="830">
      <c r="B830" s="42"/>
      <c r="C830" s="42"/>
    </row>
    <row r="831">
      <c r="B831" s="42"/>
      <c r="C831" s="42"/>
    </row>
    <row r="832">
      <c r="B832" s="42"/>
      <c r="C832" s="42"/>
    </row>
    <row r="833">
      <c r="B833" s="42"/>
      <c r="C833" s="42"/>
    </row>
    <row r="834">
      <c r="B834" s="42"/>
      <c r="C834" s="42"/>
    </row>
    <row r="835">
      <c r="B835" s="42"/>
      <c r="C835" s="42"/>
    </row>
    <row r="836">
      <c r="B836" s="42"/>
      <c r="C836" s="42"/>
    </row>
    <row r="837">
      <c r="B837" s="42"/>
      <c r="C837" s="42"/>
    </row>
    <row r="838">
      <c r="B838" s="42"/>
      <c r="C838" s="42"/>
    </row>
    <row r="839">
      <c r="B839" s="42"/>
      <c r="C839" s="42"/>
    </row>
    <row r="840">
      <c r="B840" s="42"/>
      <c r="C840" s="42"/>
    </row>
    <row r="841">
      <c r="B841" s="42"/>
      <c r="C841" s="42"/>
    </row>
    <row r="842">
      <c r="B842" s="42"/>
      <c r="C842" s="42"/>
    </row>
    <row r="843">
      <c r="B843" s="42"/>
      <c r="C843" s="42"/>
    </row>
    <row r="844">
      <c r="B844" s="42"/>
      <c r="C844" s="42"/>
    </row>
    <row r="845">
      <c r="B845" s="42"/>
      <c r="C845" s="42"/>
    </row>
    <row r="846">
      <c r="B846" s="42"/>
      <c r="C846" s="42"/>
    </row>
    <row r="847">
      <c r="B847" s="42"/>
      <c r="C847" s="42"/>
    </row>
    <row r="848">
      <c r="B848" s="42"/>
      <c r="C848" s="42"/>
    </row>
    <row r="849">
      <c r="B849" s="42"/>
      <c r="C849" s="42"/>
    </row>
    <row r="850">
      <c r="B850" s="42"/>
      <c r="C850" s="42"/>
    </row>
    <row r="851">
      <c r="B851" s="42"/>
      <c r="C851" s="42"/>
    </row>
    <row r="852">
      <c r="B852" s="42"/>
      <c r="C852" s="42"/>
    </row>
    <row r="853">
      <c r="B853" s="42"/>
      <c r="C853" s="42"/>
    </row>
    <row r="854">
      <c r="B854" s="42"/>
      <c r="C854" s="42"/>
    </row>
    <row r="855">
      <c r="B855" s="42"/>
      <c r="C855" s="42"/>
    </row>
    <row r="856">
      <c r="B856" s="42"/>
      <c r="C856" s="42"/>
    </row>
    <row r="857">
      <c r="B857" s="42"/>
      <c r="C857" s="42"/>
    </row>
    <row r="858">
      <c r="B858" s="42"/>
      <c r="C858" s="42"/>
    </row>
    <row r="859">
      <c r="B859" s="42"/>
      <c r="C859" s="42"/>
    </row>
    <row r="860">
      <c r="B860" s="42"/>
      <c r="C860" s="42"/>
    </row>
    <row r="861">
      <c r="B861" s="42"/>
      <c r="C861" s="42"/>
    </row>
    <row r="862">
      <c r="B862" s="42"/>
      <c r="C862" s="42"/>
    </row>
    <row r="863">
      <c r="B863" s="42"/>
      <c r="C863" s="42"/>
    </row>
    <row r="864">
      <c r="B864" s="42"/>
      <c r="C864" s="42"/>
    </row>
    <row r="865">
      <c r="B865" s="42"/>
      <c r="C865" s="42"/>
    </row>
    <row r="866">
      <c r="B866" s="42"/>
      <c r="C866" s="42"/>
    </row>
    <row r="867">
      <c r="B867" s="42"/>
      <c r="C867" s="42"/>
    </row>
    <row r="868">
      <c r="B868" s="42"/>
      <c r="C868" s="42"/>
    </row>
    <row r="869">
      <c r="B869" s="42"/>
      <c r="C869" s="42"/>
    </row>
    <row r="870">
      <c r="B870" s="42"/>
      <c r="C870" s="42"/>
    </row>
    <row r="871">
      <c r="B871" s="42"/>
      <c r="C871" s="42"/>
    </row>
    <row r="872">
      <c r="B872" s="42"/>
      <c r="C872" s="42"/>
    </row>
    <row r="873">
      <c r="B873" s="42"/>
      <c r="C873" s="42"/>
    </row>
    <row r="874">
      <c r="B874" s="42"/>
      <c r="C874" s="42"/>
    </row>
    <row r="875">
      <c r="B875" s="42"/>
      <c r="C875" s="42"/>
    </row>
    <row r="876">
      <c r="B876" s="42"/>
      <c r="C876" s="42"/>
    </row>
    <row r="877">
      <c r="B877" s="42"/>
      <c r="C877" s="42"/>
    </row>
    <row r="878">
      <c r="B878" s="42"/>
      <c r="C878" s="42"/>
    </row>
    <row r="879">
      <c r="B879" s="42"/>
      <c r="C879" s="42"/>
    </row>
    <row r="880">
      <c r="B880" s="42"/>
      <c r="C880" s="42"/>
    </row>
    <row r="881">
      <c r="B881" s="42"/>
      <c r="C881" s="42"/>
    </row>
    <row r="882">
      <c r="B882" s="42"/>
      <c r="C882" s="42"/>
    </row>
    <row r="883">
      <c r="B883" s="42"/>
      <c r="C883" s="42"/>
    </row>
    <row r="884">
      <c r="B884" s="42"/>
      <c r="C884" s="42"/>
    </row>
    <row r="885">
      <c r="B885" s="42"/>
      <c r="C885" s="42"/>
    </row>
    <row r="886">
      <c r="B886" s="42"/>
      <c r="C886" s="42"/>
    </row>
    <row r="887">
      <c r="B887" s="42"/>
      <c r="C887" s="42"/>
    </row>
    <row r="888">
      <c r="B888" s="42"/>
      <c r="C888" s="42"/>
    </row>
    <row r="889">
      <c r="B889" s="42"/>
      <c r="C889" s="42"/>
    </row>
    <row r="890">
      <c r="B890" s="42"/>
      <c r="C890" s="42"/>
    </row>
    <row r="891">
      <c r="B891" s="42"/>
      <c r="C891" s="42"/>
    </row>
    <row r="892">
      <c r="B892" s="42"/>
      <c r="C892" s="42"/>
    </row>
    <row r="893">
      <c r="B893" s="42"/>
      <c r="C893" s="42"/>
    </row>
    <row r="894">
      <c r="B894" s="42"/>
      <c r="C894" s="42"/>
    </row>
    <row r="895">
      <c r="B895" s="42"/>
      <c r="C895" s="42"/>
    </row>
    <row r="896">
      <c r="B896" s="42"/>
      <c r="C896" s="42"/>
    </row>
    <row r="897">
      <c r="B897" s="42"/>
      <c r="C897" s="42"/>
    </row>
    <row r="898">
      <c r="B898" s="42"/>
      <c r="C898" s="42"/>
    </row>
    <row r="899">
      <c r="B899" s="42"/>
      <c r="C899" s="42"/>
    </row>
    <row r="900">
      <c r="B900" s="42"/>
      <c r="C900" s="42"/>
    </row>
    <row r="901">
      <c r="B901" s="42"/>
      <c r="C901" s="42"/>
    </row>
    <row r="902">
      <c r="B902" s="42"/>
      <c r="C902" s="42"/>
    </row>
    <row r="903">
      <c r="B903" s="42"/>
      <c r="C903" s="42"/>
    </row>
    <row r="904">
      <c r="B904" s="42"/>
      <c r="C904" s="42"/>
    </row>
    <row r="905">
      <c r="B905" s="42"/>
      <c r="C905" s="42"/>
    </row>
    <row r="906">
      <c r="B906" s="42"/>
      <c r="C906" s="42"/>
    </row>
    <row r="907">
      <c r="B907" s="42"/>
      <c r="C907" s="42"/>
    </row>
    <row r="908">
      <c r="B908" s="42"/>
      <c r="C908" s="42"/>
    </row>
    <row r="909">
      <c r="B909" s="42"/>
      <c r="C909" s="42"/>
    </row>
    <row r="910">
      <c r="B910" s="42"/>
      <c r="C910" s="42"/>
    </row>
    <row r="911">
      <c r="B911" s="42"/>
      <c r="C911" s="42"/>
    </row>
    <row r="912">
      <c r="B912" s="42"/>
      <c r="C912" s="42"/>
    </row>
    <row r="913">
      <c r="B913" s="42"/>
      <c r="C913" s="42"/>
    </row>
    <row r="914">
      <c r="B914" s="42"/>
      <c r="C914" s="42"/>
    </row>
    <row r="915">
      <c r="B915" s="42"/>
      <c r="C915" s="42"/>
    </row>
    <row r="916">
      <c r="B916" s="42"/>
      <c r="C916" s="42"/>
    </row>
    <row r="917">
      <c r="B917" s="42"/>
      <c r="C917" s="42"/>
    </row>
    <row r="918">
      <c r="B918" s="42"/>
      <c r="C918" s="42"/>
    </row>
    <row r="919">
      <c r="B919" s="42"/>
      <c r="C919" s="42"/>
    </row>
    <row r="920">
      <c r="B920" s="42"/>
      <c r="C920" s="42"/>
    </row>
    <row r="921">
      <c r="B921" s="42"/>
      <c r="C921" s="42"/>
    </row>
    <row r="922">
      <c r="B922" s="42"/>
      <c r="C922" s="42"/>
    </row>
    <row r="923">
      <c r="B923" s="42"/>
      <c r="C923" s="42"/>
    </row>
    <row r="924">
      <c r="B924" s="42"/>
      <c r="C924" s="42"/>
    </row>
    <row r="925">
      <c r="B925" s="42"/>
      <c r="C925" s="42"/>
    </row>
    <row r="926">
      <c r="B926" s="42"/>
      <c r="C926" s="42"/>
    </row>
    <row r="927">
      <c r="B927" s="42"/>
      <c r="C927" s="42"/>
    </row>
    <row r="928">
      <c r="B928" s="42"/>
      <c r="C928" s="42"/>
    </row>
    <row r="929">
      <c r="B929" s="42"/>
      <c r="C929" s="42"/>
    </row>
    <row r="930">
      <c r="B930" s="42"/>
      <c r="C930" s="42"/>
    </row>
    <row r="931">
      <c r="B931" s="42"/>
      <c r="C931" s="42"/>
    </row>
    <row r="932">
      <c r="B932" s="42"/>
      <c r="C932" s="42"/>
    </row>
    <row r="933">
      <c r="B933" s="42"/>
      <c r="C933" s="42"/>
    </row>
    <row r="934">
      <c r="B934" s="42"/>
      <c r="C934" s="42"/>
    </row>
    <row r="935">
      <c r="B935" s="42"/>
      <c r="C935" s="42"/>
    </row>
    <row r="936">
      <c r="B936" s="42"/>
      <c r="C936" s="42"/>
    </row>
    <row r="937">
      <c r="B937" s="42"/>
      <c r="C937" s="42"/>
    </row>
    <row r="938">
      <c r="B938" s="42"/>
      <c r="C938" s="42"/>
    </row>
    <row r="939">
      <c r="B939" s="42"/>
      <c r="C939" s="42"/>
    </row>
    <row r="940">
      <c r="B940" s="42"/>
      <c r="C940" s="42"/>
    </row>
    <row r="941">
      <c r="B941" s="42"/>
      <c r="C941" s="42"/>
    </row>
    <row r="942">
      <c r="B942" s="42"/>
      <c r="C942" s="42"/>
    </row>
    <row r="943">
      <c r="B943" s="42"/>
      <c r="C943" s="42"/>
    </row>
    <row r="944">
      <c r="B944" s="42"/>
      <c r="C944" s="42"/>
    </row>
    <row r="945">
      <c r="B945" s="42"/>
      <c r="C945" s="42"/>
    </row>
    <row r="946">
      <c r="B946" s="42"/>
      <c r="C946" s="42"/>
    </row>
    <row r="947">
      <c r="B947" s="42"/>
      <c r="C947" s="42"/>
    </row>
    <row r="948">
      <c r="B948" s="42"/>
      <c r="C948" s="42"/>
    </row>
    <row r="949">
      <c r="B949" s="42"/>
      <c r="C949" s="42"/>
    </row>
    <row r="950">
      <c r="B950" s="42"/>
      <c r="C950" s="42"/>
    </row>
    <row r="951">
      <c r="B951" s="42"/>
      <c r="C951" s="42"/>
    </row>
    <row r="952">
      <c r="B952" s="42"/>
      <c r="C952" s="42"/>
    </row>
    <row r="953">
      <c r="B953" s="42"/>
      <c r="C953" s="42"/>
    </row>
    <row r="954">
      <c r="B954" s="42"/>
      <c r="C954" s="42"/>
    </row>
    <row r="955">
      <c r="B955" s="42"/>
      <c r="C955" s="42"/>
    </row>
    <row r="956">
      <c r="B956" s="42"/>
      <c r="C956" s="42"/>
    </row>
    <row r="957">
      <c r="B957" s="42"/>
      <c r="C957" s="42"/>
    </row>
    <row r="958">
      <c r="B958" s="42"/>
      <c r="C958" s="42"/>
    </row>
    <row r="959">
      <c r="B959" s="42"/>
      <c r="C959" s="42"/>
    </row>
    <row r="960">
      <c r="B960" s="42"/>
      <c r="C960" s="42"/>
    </row>
    <row r="961">
      <c r="B961" s="42"/>
      <c r="C961" s="42"/>
    </row>
    <row r="962">
      <c r="B962" s="42"/>
      <c r="C962" s="42"/>
    </row>
    <row r="963">
      <c r="B963" s="42"/>
      <c r="C963" s="42"/>
    </row>
    <row r="964">
      <c r="B964" s="42"/>
      <c r="C964" s="42"/>
    </row>
    <row r="965">
      <c r="B965" s="42"/>
      <c r="C965" s="42"/>
    </row>
    <row r="966">
      <c r="B966" s="42"/>
      <c r="C966" s="42"/>
    </row>
    <row r="967">
      <c r="B967" s="42"/>
      <c r="C967" s="42"/>
    </row>
    <row r="968">
      <c r="B968" s="42"/>
      <c r="C968" s="42"/>
    </row>
    <row r="969">
      <c r="B969" s="42"/>
      <c r="C969" s="42"/>
    </row>
    <row r="970">
      <c r="B970" s="42"/>
      <c r="C970" s="42"/>
    </row>
    <row r="971">
      <c r="B971" s="42"/>
      <c r="C971" s="42"/>
    </row>
    <row r="972">
      <c r="B972" s="42"/>
      <c r="C972" s="42"/>
    </row>
    <row r="973">
      <c r="B973" s="42"/>
      <c r="C973" s="42"/>
    </row>
    <row r="974">
      <c r="B974" s="42"/>
      <c r="C974" s="42"/>
    </row>
    <row r="975">
      <c r="B975" s="42"/>
      <c r="C975" s="42"/>
    </row>
    <row r="976">
      <c r="B976" s="42"/>
      <c r="C976" s="42"/>
    </row>
    <row r="977">
      <c r="B977" s="42"/>
      <c r="C977" s="42"/>
    </row>
    <row r="978">
      <c r="B978" s="42"/>
      <c r="C978" s="42"/>
    </row>
    <row r="979">
      <c r="B979" s="42"/>
      <c r="C979" s="42"/>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6.0" topLeftCell="A7" activePane="bottomLeft" state="frozen"/>
      <selection activeCell="B8" sqref="B8" pane="bottomLeft"/>
    </sheetView>
  </sheetViews>
  <sheetFormatPr customHeight="1" defaultColWidth="12.63" defaultRowHeight="15.75"/>
  <cols>
    <col customWidth="1" min="14" max="14" width="30.88"/>
  </cols>
  <sheetData>
    <row r="1">
      <c r="A1" s="43"/>
      <c r="B1" s="44" t="s">
        <v>119</v>
      </c>
      <c r="C1" s="45"/>
      <c r="D1" s="46"/>
      <c r="E1" s="46"/>
      <c r="F1" s="47"/>
      <c r="G1" s="44" t="s">
        <v>120</v>
      </c>
      <c r="H1" s="48"/>
      <c r="I1" s="49"/>
      <c r="J1" s="49"/>
      <c r="K1" s="49"/>
      <c r="L1" s="49"/>
      <c r="M1" s="49"/>
      <c r="N1" s="50"/>
      <c r="O1" s="48"/>
      <c r="P1" s="49"/>
      <c r="Q1" s="49"/>
      <c r="R1" s="49"/>
      <c r="S1" s="50"/>
    </row>
    <row r="2">
      <c r="A2" s="51"/>
      <c r="B2" s="52" t="s">
        <v>121</v>
      </c>
      <c r="C2" s="53"/>
      <c r="D2" s="54"/>
      <c r="E2" s="54"/>
      <c r="F2" s="55"/>
      <c r="G2" s="56" t="s">
        <v>122</v>
      </c>
      <c r="H2" s="57" t="s">
        <v>123</v>
      </c>
      <c r="I2" s="49"/>
      <c r="J2" s="49"/>
      <c r="K2" s="49"/>
      <c r="L2" s="49"/>
      <c r="M2" s="49"/>
      <c r="N2" s="50"/>
      <c r="O2" s="48"/>
      <c r="P2" s="49"/>
      <c r="Q2" s="49"/>
      <c r="R2" s="49"/>
      <c r="S2" s="50"/>
    </row>
    <row r="3">
      <c r="A3" s="58"/>
      <c r="B3" s="59"/>
      <c r="C3" s="59"/>
      <c r="D3" s="59"/>
      <c r="E3" s="59"/>
      <c r="F3" s="59"/>
      <c r="G3" s="59"/>
      <c r="H3" s="59"/>
      <c r="I3" s="59"/>
      <c r="J3" s="59"/>
      <c r="K3" s="59"/>
      <c r="L3" s="59"/>
      <c r="M3" s="59"/>
      <c r="N3" s="59"/>
      <c r="O3" s="48"/>
      <c r="P3" s="49"/>
      <c r="Q3" s="49"/>
      <c r="R3" s="49"/>
      <c r="S3" s="50"/>
    </row>
    <row r="4">
      <c r="A4" s="51"/>
      <c r="B4" s="43"/>
      <c r="C4" s="43"/>
      <c r="D4" s="43"/>
      <c r="E4" s="43"/>
      <c r="F4" s="43"/>
      <c r="G4" s="43"/>
      <c r="H4" s="43"/>
      <c r="I4" s="43"/>
      <c r="J4" s="43"/>
      <c r="K4" s="43"/>
      <c r="L4" s="43"/>
      <c r="M4" s="43"/>
      <c r="N4" s="43"/>
      <c r="O4" s="48"/>
      <c r="P4" s="49"/>
      <c r="Q4" s="49"/>
      <c r="R4" s="49"/>
      <c r="S4" s="50"/>
    </row>
    <row r="5">
      <c r="A5" s="60" t="s">
        <v>124</v>
      </c>
      <c r="B5" s="61" t="s">
        <v>125</v>
      </c>
      <c r="C5" s="61" t="s">
        <v>126</v>
      </c>
      <c r="D5" s="62"/>
      <c r="E5" s="63" t="s">
        <v>127</v>
      </c>
      <c r="F5" s="63" t="s">
        <v>128</v>
      </c>
      <c r="G5" s="62"/>
      <c r="H5" s="62"/>
      <c r="I5" s="63" t="s">
        <v>129</v>
      </c>
      <c r="J5" s="63" t="s">
        <v>130</v>
      </c>
      <c r="K5" s="64" t="s">
        <v>131</v>
      </c>
      <c r="L5" s="49"/>
      <c r="M5" s="50"/>
      <c r="N5" s="65" t="s">
        <v>132</v>
      </c>
      <c r="O5" s="66" t="s">
        <v>133</v>
      </c>
      <c r="S5" s="67"/>
    </row>
    <row r="6">
      <c r="A6" s="60" t="s">
        <v>134</v>
      </c>
      <c r="B6" s="50"/>
      <c r="C6" s="50"/>
      <c r="D6" s="63" t="s">
        <v>135</v>
      </c>
      <c r="E6" s="63" t="s">
        <v>136</v>
      </c>
      <c r="F6" s="63" t="s">
        <v>137</v>
      </c>
      <c r="G6" s="63" t="s">
        <v>138</v>
      </c>
      <c r="H6" s="63" t="s">
        <v>139</v>
      </c>
      <c r="I6" s="63" t="s">
        <v>140</v>
      </c>
      <c r="J6" s="63" t="s">
        <v>141</v>
      </c>
      <c r="K6" s="63" t="s">
        <v>142</v>
      </c>
      <c r="L6" s="63" t="s">
        <v>143</v>
      </c>
      <c r="M6" s="63" t="s">
        <v>144</v>
      </c>
      <c r="N6" s="50"/>
      <c r="O6" s="49"/>
      <c r="P6" s="49"/>
      <c r="Q6" s="49"/>
      <c r="R6" s="49"/>
      <c r="S6" s="50"/>
    </row>
    <row r="7">
      <c r="A7" s="68"/>
      <c r="B7" s="55"/>
      <c r="C7" s="69" t="s">
        <v>145</v>
      </c>
      <c r="D7" s="2"/>
      <c r="E7" s="2"/>
      <c r="F7" s="2"/>
      <c r="G7" s="2"/>
      <c r="H7" s="2"/>
      <c r="I7" s="2"/>
      <c r="J7" s="2"/>
      <c r="K7" s="2"/>
      <c r="L7" s="2"/>
      <c r="M7" s="2"/>
      <c r="N7" s="70" t="s">
        <v>146</v>
      </c>
    </row>
    <row r="8">
      <c r="N8" s="14" t="s">
        <v>147</v>
      </c>
    </row>
  </sheetData>
  <mergeCells count="13">
    <mergeCell ref="B5:B6"/>
    <mergeCell ref="C5:C6"/>
    <mergeCell ref="K5:M5"/>
    <mergeCell ref="N5:N6"/>
    <mergeCell ref="O5:S6"/>
    <mergeCell ref="O7:S7"/>
    <mergeCell ref="C1:F1"/>
    <mergeCell ref="H1:N1"/>
    <mergeCell ref="O1:S1"/>
    <mergeCell ref="H2:N2"/>
    <mergeCell ref="O2:S2"/>
    <mergeCell ref="O3:S3"/>
    <mergeCell ref="O4:S4"/>
  </mergeCell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6.0" topLeftCell="A7" activePane="bottomLeft" state="frozen"/>
      <selection activeCell="B8" sqref="B8" pane="bottomLeft"/>
    </sheetView>
  </sheetViews>
  <sheetFormatPr customHeight="1" defaultColWidth="12.63" defaultRowHeight="15.75"/>
  <cols>
    <col customWidth="1" min="14" max="14" width="30.88"/>
  </cols>
  <sheetData>
    <row r="1">
      <c r="A1" s="43"/>
      <c r="B1" s="44" t="s">
        <v>119</v>
      </c>
      <c r="C1" s="45" t="s">
        <v>148</v>
      </c>
      <c r="D1" s="46"/>
      <c r="E1" s="46"/>
      <c r="F1" s="47"/>
      <c r="G1" s="44" t="s">
        <v>120</v>
      </c>
      <c r="H1" s="71" t="s">
        <v>149</v>
      </c>
      <c r="I1" s="49"/>
      <c r="J1" s="49"/>
      <c r="K1" s="49"/>
      <c r="L1" s="49"/>
      <c r="M1" s="49"/>
      <c r="N1" s="50"/>
      <c r="O1" s="48"/>
      <c r="P1" s="49"/>
      <c r="Q1" s="49"/>
      <c r="R1" s="49"/>
      <c r="S1" s="50"/>
    </row>
    <row r="2">
      <c r="A2" s="51"/>
      <c r="B2" s="52" t="s">
        <v>121</v>
      </c>
      <c r="C2" s="53" t="s">
        <v>150</v>
      </c>
      <c r="D2" s="54"/>
      <c r="E2" s="54"/>
      <c r="F2" s="55"/>
      <c r="G2" s="56" t="s">
        <v>122</v>
      </c>
      <c r="H2" s="57" t="s">
        <v>123</v>
      </c>
      <c r="I2" s="49"/>
      <c r="J2" s="49"/>
      <c r="K2" s="49"/>
      <c r="L2" s="49"/>
      <c r="M2" s="49"/>
      <c r="N2" s="50"/>
      <c r="O2" s="48"/>
      <c r="P2" s="49"/>
      <c r="Q2" s="49"/>
      <c r="R2" s="49"/>
      <c r="S2" s="50"/>
    </row>
    <row r="3">
      <c r="A3" s="58"/>
      <c r="B3" s="59"/>
      <c r="C3" s="59"/>
      <c r="D3" s="59"/>
      <c r="E3" s="59"/>
      <c r="F3" s="59"/>
      <c r="G3" s="59"/>
      <c r="H3" s="59"/>
      <c r="I3" s="59"/>
      <c r="J3" s="59"/>
      <c r="K3" s="59"/>
      <c r="L3" s="59"/>
      <c r="M3" s="59"/>
      <c r="N3" s="59"/>
      <c r="O3" s="48"/>
      <c r="P3" s="49"/>
      <c r="Q3" s="49"/>
      <c r="R3" s="49"/>
      <c r="S3" s="50"/>
    </row>
    <row r="4">
      <c r="A4" s="51"/>
      <c r="B4" s="43"/>
      <c r="C4" s="43"/>
      <c r="D4" s="43"/>
      <c r="E4" s="43"/>
      <c r="F4" s="43"/>
      <c r="G4" s="43"/>
      <c r="H4" s="43"/>
      <c r="I4" s="43"/>
      <c r="J4" s="43"/>
      <c r="K4" s="43"/>
      <c r="L4" s="43"/>
      <c r="M4" s="43"/>
      <c r="N4" s="43"/>
      <c r="O4" s="48"/>
      <c r="P4" s="49"/>
      <c r="Q4" s="49"/>
      <c r="R4" s="49"/>
      <c r="S4" s="50"/>
    </row>
    <row r="5">
      <c r="A5" s="60" t="s">
        <v>124</v>
      </c>
      <c r="B5" s="61" t="s">
        <v>125</v>
      </c>
      <c r="C5" s="61" t="s">
        <v>126</v>
      </c>
      <c r="D5" s="62"/>
      <c r="E5" s="63" t="s">
        <v>127</v>
      </c>
      <c r="F5" s="63" t="s">
        <v>128</v>
      </c>
      <c r="G5" s="62"/>
      <c r="H5" s="62"/>
      <c r="I5" s="63" t="s">
        <v>129</v>
      </c>
      <c r="J5" s="63" t="s">
        <v>130</v>
      </c>
      <c r="K5" s="64" t="s">
        <v>131</v>
      </c>
      <c r="L5" s="49"/>
      <c r="M5" s="50"/>
      <c r="N5" s="65" t="s">
        <v>132</v>
      </c>
      <c r="O5" s="66" t="s">
        <v>133</v>
      </c>
      <c r="S5" s="67"/>
    </row>
    <row r="6">
      <c r="A6" s="60" t="s">
        <v>134</v>
      </c>
      <c r="B6" s="50"/>
      <c r="C6" s="50"/>
      <c r="D6" s="63" t="s">
        <v>135</v>
      </c>
      <c r="E6" s="63" t="s">
        <v>136</v>
      </c>
      <c r="F6" s="63" t="s">
        <v>137</v>
      </c>
      <c r="G6" s="63" t="s">
        <v>138</v>
      </c>
      <c r="H6" s="63" t="s">
        <v>139</v>
      </c>
      <c r="I6" s="63" t="s">
        <v>140</v>
      </c>
      <c r="J6" s="63" t="s">
        <v>141</v>
      </c>
      <c r="K6" s="63" t="s">
        <v>142</v>
      </c>
      <c r="L6" s="63" t="s">
        <v>143</v>
      </c>
      <c r="M6" s="63" t="s">
        <v>144</v>
      </c>
      <c r="N6" s="50"/>
      <c r="O6" s="49"/>
      <c r="P6" s="49"/>
      <c r="Q6" s="49"/>
      <c r="R6" s="49"/>
      <c r="S6" s="50"/>
    </row>
    <row r="7">
      <c r="A7" s="68"/>
      <c r="B7" s="55"/>
      <c r="C7" s="69" t="s">
        <v>145</v>
      </c>
      <c r="D7" s="2"/>
      <c r="E7" s="2"/>
      <c r="F7" s="2"/>
      <c r="G7" s="2"/>
      <c r="H7" s="2"/>
      <c r="I7" s="2"/>
      <c r="J7" s="2"/>
      <c r="K7" s="2"/>
      <c r="L7" s="2"/>
      <c r="M7" s="2"/>
      <c r="N7" s="70" t="s">
        <v>151</v>
      </c>
    </row>
    <row r="8">
      <c r="N8" s="14" t="s">
        <v>152</v>
      </c>
    </row>
    <row r="9">
      <c r="A9" s="14" t="s">
        <v>13</v>
      </c>
      <c r="D9" s="14"/>
      <c r="E9" s="72"/>
      <c r="F9" s="14"/>
    </row>
    <row r="10">
      <c r="C10" s="15">
        <v>0.7778935185185185</v>
      </c>
      <c r="D10" s="14" t="s">
        <v>153</v>
      </c>
      <c r="E10" s="72"/>
      <c r="F10" s="14"/>
      <c r="N10" s="14"/>
    </row>
    <row r="11">
      <c r="B11" s="14">
        <v>1.0</v>
      </c>
      <c r="C11" s="15">
        <v>0.7717948611098109</v>
      </c>
      <c r="D11" s="14" t="s">
        <v>154</v>
      </c>
      <c r="E11" s="72" t="s">
        <v>155</v>
      </c>
      <c r="F11" s="14" t="s">
        <v>156</v>
      </c>
      <c r="N11" s="20" t="s">
        <v>157</v>
      </c>
    </row>
    <row r="12">
      <c r="B12" s="14">
        <v>2.0</v>
      </c>
      <c r="C12" s="15">
        <v>0.7734953703703704</v>
      </c>
      <c r="D12" s="14" t="s">
        <v>158</v>
      </c>
      <c r="E12" s="72" t="s">
        <v>159</v>
      </c>
      <c r="F12" s="14" t="s">
        <v>156</v>
      </c>
      <c r="N12" s="14" t="s">
        <v>160</v>
      </c>
    </row>
    <row r="13">
      <c r="C13" s="15"/>
    </row>
    <row r="14">
      <c r="B14" s="14">
        <v>3.0</v>
      </c>
      <c r="C14" s="15">
        <v>0.7848385069446522</v>
      </c>
      <c r="D14" s="14" t="s">
        <v>161</v>
      </c>
      <c r="E14" s="14">
        <v>300.0</v>
      </c>
      <c r="F14" s="14" t="s">
        <v>156</v>
      </c>
      <c r="G14" s="14" t="s">
        <v>162</v>
      </c>
      <c r="H14" s="14">
        <v>1050.0</v>
      </c>
    </row>
    <row r="15">
      <c r="B15" s="14">
        <v>4.0</v>
      </c>
      <c r="C15" s="15">
        <v>0.7932582870416809</v>
      </c>
      <c r="D15" s="14" t="s">
        <v>163</v>
      </c>
      <c r="E15" s="72">
        <v>1800.0</v>
      </c>
      <c r="F15" s="14" t="s">
        <v>156</v>
      </c>
      <c r="G15" s="14" t="s">
        <v>164</v>
      </c>
      <c r="H15" s="14">
        <v>1075.0</v>
      </c>
      <c r="I15" s="72" t="s">
        <v>165</v>
      </c>
      <c r="J15" s="14" t="s">
        <v>166</v>
      </c>
      <c r="N15" s="14" t="s">
        <v>167</v>
      </c>
    </row>
    <row r="16">
      <c r="B16" s="14">
        <v>5.0</v>
      </c>
      <c r="C16" s="15">
        <v>0.8156140509236138</v>
      </c>
      <c r="D16" s="14" t="s">
        <v>163</v>
      </c>
      <c r="E16" s="72">
        <v>1800.0</v>
      </c>
      <c r="F16" s="14" t="s">
        <v>156</v>
      </c>
      <c r="G16" s="14" t="s">
        <v>168</v>
      </c>
      <c r="H16" s="14">
        <v>1075.0</v>
      </c>
      <c r="I16" s="72" t="s">
        <v>165</v>
      </c>
      <c r="J16" s="14" t="s">
        <v>166</v>
      </c>
      <c r="N16" s="14" t="s">
        <v>169</v>
      </c>
    </row>
    <row r="17">
      <c r="B17" s="14">
        <v>6.0</v>
      </c>
      <c r="C17" s="15">
        <v>0.8376649305573665</v>
      </c>
      <c r="D17" s="14" t="s">
        <v>163</v>
      </c>
      <c r="E17" s="72">
        <v>1800.0</v>
      </c>
      <c r="F17" s="14" t="s">
        <v>156</v>
      </c>
      <c r="H17" s="14">
        <v>1085.0</v>
      </c>
      <c r="I17" s="72" t="s">
        <v>165</v>
      </c>
      <c r="J17" s="14" t="s">
        <v>170</v>
      </c>
      <c r="N17" s="14" t="s">
        <v>171</v>
      </c>
    </row>
    <row r="18">
      <c r="B18" s="14">
        <v>7.0</v>
      </c>
      <c r="C18" s="15">
        <v>0.8598263888888888</v>
      </c>
      <c r="D18" s="14" t="s">
        <v>163</v>
      </c>
      <c r="E18" s="72">
        <v>1800.0</v>
      </c>
      <c r="F18" s="14" t="s">
        <v>156</v>
      </c>
      <c r="G18" s="14" t="s">
        <v>172</v>
      </c>
      <c r="H18" s="14">
        <v>1085.0</v>
      </c>
      <c r="I18" s="72" t="s">
        <v>165</v>
      </c>
      <c r="J18" s="14" t="s">
        <v>170</v>
      </c>
      <c r="N18" s="14" t="s">
        <v>173</v>
      </c>
    </row>
    <row r="19">
      <c r="B19" s="14">
        <v>8.0</v>
      </c>
      <c r="C19" s="15">
        <v>0.8825858333293581</v>
      </c>
      <c r="D19" s="14" t="s">
        <v>154</v>
      </c>
      <c r="E19" s="72" t="s">
        <v>155</v>
      </c>
      <c r="F19" s="14" t="s">
        <v>156</v>
      </c>
      <c r="I19" s="73"/>
      <c r="N19" s="14" t="s">
        <v>157</v>
      </c>
    </row>
    <row r="20">
      <c r="B20" s="14">
        <v>9.0</v>
      </c>
      <c r="C20" s="15">
        <v>0.8840740740740741</v>
      </c>
      <c r="D20" s="14" t="s">
        <v>158</v>
      </c>
      <c r="E20" s="72" t="s">
        <v>159</v>
      </c>
      <c r="F20" s="14" t="s">
        <v>156</v>
      </c>
      <c r="I20" s="73"/>
    </row>
    <row r="21">
      <c r="B21" s="14">
        <v>10.0</v>
      </c>
      <c r="C21" s="15">
        <v>0.8871921874961117</v>
      </c>
      <c r="D21" s="14" t="s">
        <v>163</v>
      </c>
      <c r="E21" s="72">
        <v>1800.0</v>
      </c>
      <c r="F21" s="14" t="s">
        <v>156</v>
      </c>
      <c r="G21" s="14" t="s">
        <v>174</v>
      </c>
      <c r="H21" s="14">
        <v>1085.0</v>
      </c>
      <c r="I21" s="72" t="s">
        <v>165</v>
      </c>
      <c r="J21" s="14" t="s">
        <v>170</v>
      </c>
      <c r="N21" s="14" t="s">
        <v>175</v>
      </c>
    </row>
    <row r="22">
      <c r="B22" s="14">
        <v>11.0</v>
      </c>
      <c r="C22" s="15">
        <v>0.9094444444444445</v>
      </c>
      <c r="D22" s="14" t="s">
        <v>163</v>
      </c>
      <c r="E22" s="72">
        <v>1800.0</v>
      </c>
      <c r="F22" s="14" t="s">
        <v>156</v>
      </c>
      <c r="G22" s="14" t="s">
        <v>176</v>
      </c>
      <c r="H22" s="14">
        <v>1085.0</v>
      </c>
      <c r="I22" s="72" t="s">
        <v>165</v>
      </c>
      <c r="J22" s="14" t="s">
        <v>170</v>
      </c>
      <c r="N22" s="14" t="s">
        <v>177</v>
      </c>
    </row>
    <row r="23">
      <c r="B23" s="14">
        <v>12.0</v>
      </c>
      <c r="C23" s="15">
        <v>0.9313194444444445</v>
      </c>
      <c r="D23" s="14" t="s">
        <v>163</v>
      </c>
      <c r="E23" s="72">
        <v>1800.0</v>
      </c>
      <c r="F23" s="14" t="s">
        <v>156</v>
      </c>
      <c r="G23" s="14" t="s">
        <v>178</v>
      </c>
      <c r="H23" s="14">
        <v>1085.0</v>
      </c>
      <c r="I23" s="72" t="s">
        <v>165</v>
      </c>
      <c r="J23" s="14" t="s">
        <v>170</v>
      </c>
      <c r="N23" s="14" t="s">
        <v>179</v>
      </c>
    </row>
    <row r="25">
      <c r="B25" s="14">
        <v>13.0</v>
      </c>
      <c r="C25" s="15">
        <v>0.9649744097259827</v>
      </c>
      <c r="D25" s="2" t="s">
        <v>163</v>
      </c>
      <c r="E25" s="11">
        <v>30.0</v>
      </c>
      <c r="F25" s="2" t="s">
        <v>156</v>
      </c>
      <c r="G25" s="2"/>
      <c r="H25" s="2"/>
      <c r="I25" s="2"/>
      <c r="J25" s="2"/>
      <c r="K25" s="2"/>
      <c r="L25" s="2"/>
      <c r="M25" s="2"/>
      <c r="N25" s="11" t="s">
        <v>180</v>
      </c>
    </row>
    <row r="26">
      <c r="B26" s="14">
        <v>14.0</v>
      </c>
      <c r="C26" s="15">
        <v>0.9654744675935945</v>
      </c>
      <c r="D26" s="2" t="s">
        <v>163</v>
      </c>
      <c r="E26" s="11">
        <v>200.0</v>
      </c>
      <c r="F26" s="2" t="s">
        <v>156</v>
      </c>
      <c r="G26" s="2"/>
      <c r="H26" s="2"/>
      <c r="I26" s="2"/>
      <c r="J26" s="2"/>
      <c r="K26" s="2"/>
      <c r="L26" s="2"/>
      <c r="M26" s="2"/>
      <c r="N26" s="11" t="s">
        <v>181</v>
      </c>
    </row>
    <row r="27">
      <c r="B27" s="14">
        <v>15.0</v>
      </c>
      <c r="C27" s="15">
        <v>0.9694139814819209</v>
      </c>
      <c r="D27" s="2" t="s">
        <v>163</v>
      </c>
      <c r="E27" s="11">
        <v>200.0</v>
      </c>
      <c r="F27" s="2" t="s">
        <v>156</v>
      </c>
      <c r="G27" s="11" t="s">
        <v>182</v>
      </c>
      <c r="H27" s="2"/>
      <c r="I27" s="2"/>
      <c r="J27" s="2"/>
      <c r="K27" s="2"/>
      <c r="L27" s="11" t="s">
        <v>183</v>
      </c>
      <c r="M27" s="2"/>
      <c r="N27" s="11" t="s">
        <v>181</v>
      </c>
    </row>
    <row r="28">
      <c r="B28" s="14">
        <v>16.0</v>
      </c>
      <c r="C28" s="15">
        <v>0.9736200925908634</v>
      </c>
      <c r="D28" s="2" t="s">
        <v>163</v>
      </c>
      <c r="E28" s="11">
        <v>200.0</v>
      </c>
      <c r="F28" s="2" t="s">
        <v>156</v>
      </c>
      <c r="G28" s="2"/>
      <c r="H28" s="2"/>
      <c r="I28" s="2"/>
      <c r="J28" s="2"/>
      <c r="K28" s="11" t="s">
        <v>184</v>
      </c>
      <c r="L28" s="2"/>
      <c r="M28" s="2"/>
      <c r="N28" s="11" t="s">
        <v>181</v>
      </c>
    </row>
    <row r="29">
      <c r="B29" s="14">
        <v>17.0</v>
      </c>
      <c r="C29" s="15">
        <v>0.9776445370371221</v>
      </c>
      <c r="D29" s="2" t="s">
        <v>163</v>
      </c>
      <c r="E29" s="11">
        <v>30.0</v>
      </c>
      <c r="F29" s="2" t="s">
        <v>156</v>
      </c>
      <c r="G29" s="2"/>
      <c r="H29" s="2"/>
      <c r="I29" s="2"/>
      <c r="J29" s="2"/>
      <c r="K29" s="2"/>
      <c r="L29" s="2"/>
      <c r="M29" s="2"/>
      <c r="N29" s="11" t="s">
        <v>185</v>
      </c>
    </row>
    <row r="30">
      <c r="B30" s="14">
        <v>18.0</v>
      </c>
      <c r="C30" s="15">
        <v>0.9807419097196544</v>
      </c>
      <c r="D30" s="2" t="s">
        <v>163</v>
      </c>
      <c r="E30" s="11">
        <v>200.0</v>
      </c>
      <c r="F30" s="2" t="s">
        <v>156</v>
      </c>
      <c r="G30" s="2"/>
      <c r="H30" s="2"/>
      <c r="I30" s="2"/>
      <c r="J30" s="2"/>
      <c r="K30" s="2"/>
      <c r="L30" s="2"/>
      <c r="M30" s="2"/>
      <c r="N30" s="11" t="s">
        <v>186</v>
      </c>
    </row>
    <row r="31">
      <c r="B31" s="14">
        <v>19.0</v>
      </c>
      <c r="C31" s="15">
        <v>0.9844426504641888</v>
      </c>
      <c r="D31" s="2" t="s">
        <v>163</v>
      </c>
      <c r="E31" s="11">
        <v>200.0</v>
      </c>
      <c r="F31" s="2" t="s">
        <v>156</v>
      </c>
      <c r="G31" s="11" t="s">
        <v>187</v>
      </c>
      <c r="H31" s="2"/>
      <c r="I31" s="2"/>
      <c r="J31" s="2"/>
      <c r="K31" s="2"/>
      <c r="L31" s="11" t="s">
        <v>183</v>
      </c>
      <c r="M31" s="2"/>
      <c r="N31" s="11" t="s">
        <v>186</v>
      </c>
    </row>
    <row r="32">
      <c r="B32" s="14">
        <v>20.0</v>
      </c>
      <c r="C32" s="15">
        <v>0.9883502662050887</v>
      </c>
      <c r="D32" s="2" t="s">
        <v>163</v>
      </c>
      <c r="E32" s="11">
        <v>200.0</v>
      </c>
      <c r="F32" s="2" t="s">
        <v>156</v>
      </c>
      <c r="G32" s="2"/>
      <c r="H32" s="2"/>
      <c r="I32" s="2"/>
      <c r="J32" s="2"/>
      <c r="K32" s="11" t="s">
        <v>184</v>
      </c>
      <c r="L32" s="2"/>
      <c r="M32" s="2"/>
      <c r="N32" s="11" t="s">
        <v>186</v>
      </c>
    </row>
    <row r="35">
      <c r="A35" s="14" t="s">
        <v>188</v>
      </c>
      <c r="D35" s="14"/>
      <c r="E35" s="72"/>
      <c r="F35" s="14"/>
    </row>
    <row r="36">
      <c r="B36" s="14">
        <v>21.0</v>
      </c>
      <c r="C36" s="15">
        <v>0.038008831019396894</v>
      </c>
      <c r="D36" s="14" t="s">
        <v>154</v>
      </c>
      <c r="E36" s="72" t="s">
        <v>155</v>
      </c>
      <c r="F36" s="14" t="s">
        <v>156</v>
      </c>
      <c r="N36" s="14" t="s">
        <v>189</v>
      </c>
    </row>
    <row r="37">
      <c r="B37" s="14">
        <v>22.0</v>
      </c>
      <c r="C37" s="15">
        <v>0.04174315972340992</v>
      </c>
      <c r="D37" s="14" t="s">
        <v>154</v>
      </c>
      <c r="E37" s="72" t="s">
        <v>155</v>
      </c>
      <c r="F37" s="14" t="s">
        <v>156</v>
      </c>
      <c r="N37" s="14" t="s">
        <v>190</v>
      </c>
    </row>
    <row r="38">
      <c r="B38" s="14">
        <v>23.0</v>
      </c>
      <c r="C38" s="15">
        <v>0.04534722222222222</v>
      </c>
      <c r="D38" s="14" t="s">
        <v>158</v>
      </c>
      <c r="E38" s="72" t="s">
        <v>159</v>
      </c>
      <c r="F38" s="14" t="s">
        <v>156</v>
      </c>
      <c r="N38" s="14" t="s">
        <v>191</v>
      </c>
    </row>
    <row r="40">
      <c r="B40" s="14">
        <v>24.0</v>
      </c>
      <c r="C40" s="15">
        <v>0.050155312499555293</v>
      </c>
      <c r="D40" s="14" t="s">
        <v>161</v>
      </c>
      <c r="E40" s="72">
        <v>300.0</v>
      </c>
      <c r="F40" s="14" t="s">
        <v>156</v>
      </c>
      <c r="G40" s="14" t="s">
        <v>192</v>
      </c>
      <c r="H40" s="14">
        <v>1030.0</v>
      </c>
      <c r="I40" s="72" t="s">
        <v>165</v>
      </c>
      <c r="J40" s="14" t="s">
        <v>193</v>
      </c>
    </row>
    <row r="41">
      <c r="B41" s="14">
        <v>25.0</v>
      </c>
      <c r="C41" s="15">
        <v>0.05836429398186738</v>
      </c>
      <c r="D41" s="14" t="s">
        <v>163</v>
      </c>
      <c r="E41" s="72">
        <v>1800.0</v>
      </c>
      <c r="F41" s="14" t="s">
        <v>156</v>
      </c>
      <c r="G41" s="14" t="s">
        <v>194</v>
      </c>
      <c r="H41" s="14">
        <v>1060.0</v>
      </c>
      <c r="I41" s="72" t="s">
        <v>165</v>
      </c>
      <c r="J41" s="14" t="s">
        <v>193</v>
      </c>
      <c r="N41" s="14" t="s">
        <v>195</v>
      </c>
    </row>
    <row r="42">
      <c r="B42" s="14">
        <v>26.0</v>
      </c>
      <c r="C42" s="15">
        <v>0.08075231481481482</v>
      </c>
      <c r="D42" s="14" t="s">
        <v>163</v>
      </c>
      <c r="E42" s="72">
        <v>1800.0</v>
      </c>
      <c r="F42" s="14" t="s">
        <v>156</v>
      </c>
      <c r="G42" s="14" t="s">
        <v>196</v>
      </c>
      <c r="H42" s="14">
        <v>1060.0</v>
      </c>
      <c r="I42" s="72" t="s">
        <v>197</v>
      </c>
      <c r="J42" s="14" t="s">
        <v>170</v>
      </c>
      <c r="N42" s="14" t="s">
        <v>198</v>
      </c>
    </row>
    <row r="43">
      <c r="B43" s="14">
        <v>27.0</v>
      </c>
      <c r="C43" s="15">
        <v>0.10282407407407407</v>
      </c>
      <c r="D43" s="14" t="s">
        <v>163</v>
      </c>
      <c r="E43" s="72">
        <v>1800.0</v>
      </c>
      <c r="F43" s="14" t="s">
        <v>156</v>
      </c>
      <c r="I43" s="72" t="s">
        <v>197</v>
      </c>
      <c r="J43" s="14" t="s">
        <v>170</v>
      </c>
      <c r="N43" s="14" t="s">
        <v>199</v>
      </c>
    </row>
    <row r="44">
      <c r="B44" s="14">
        <v>28.0</v>
      </c>
      <c r="C44" s="15">
        <v>0.12558768518647412</v>
      </c>
      <c r="D44" s="14" t="s">
        <v>163</v>
      </c>
      <c r="E44" s="72">
        <v>1800.0</v>
      </c>
      <c r="F44" s="14" t="s">
        <v>156</v>
      </c>
      <c r="G44" s="14" t="s">
        <v>200</v>
      </c>
      <c r="I44" s="72" t="s">
        <v>197</v>
      </c>
      <c r="J44" s="14" t="s">
        <v>170</v>
      </c>
      <c r="N44" s="14" t="s">
        <v>173</v>
      </c>
    </row>
    <row r="45">
      <c r="B45" s="14">
        <v>29.0</v>
      </c>
      <c r="C45" s="15">
        <v>0.14854166666666666</v>
      </c>
      <c r="D45" s="14" t="s">
        <v>154</v>
      </c>
      <c r="E45" s="72" t="s">
        <v>155</v>
      </c>
      <c r="F45" s="14" t="s">
        <v>156</v>
      </c>
      <c r="I45" s="73"/>
      <c r="N45" s="14" t="s">
        <v>157</v>
      </c>
    </row>
    <row r="46">
      <c r="B46" s="14">
        <v>30.0</v>
      </c>
      <c r="C46" s="15">
        <v>0.15021937499841442</v>
      </c>
      <c r="D46" s="14" t="s">
        <v>158</v>
      </c>
      <c r="E46" s="72" t="s">
        <v>159</v>
      </c>
      <c r="F46" s="14" t="s">
        <v>156</v>
      </c>
      <c r="I46" s="73"/>
      <c r="N46" s="14" t="s">
        <v>160</v>
      </c>
    </row>
    <row r="47">
      <c r="B47" s="14">
        <v>31.0</v>
      </c>
      <c r="C47" s="15">
        <v>0.15234953703703705</v>
      </c>
      <c r="D47" s="14" t="s">
        <v>163</v>
      </c>
      <c r="E47" s="72">
        <v>1800.0</v>
      </c>
      <c r="F47" s="14" t="s">
        <v>156</v>
      </c>
      <c r="G47" s="14" t="s">
        <v>201</v>
      </c>
      <c r="I47" s="72" t="s">
        <v>197</v>
      </c>
      <c r="J47" s="14" t="s">
        <v>202</v>
      </c>
      <c r="N47" s="14" t="s">
        <v>175</v>
      </c>
    </row>
    <row r="48">
      <c r="B48" s="14">
        <v>32.0</v>
      </c>
      <c r="C48" s="15">
        <v>0.17513137731293682</v>
      </c>
      <c r="D48" s="14" t="s">
        <v>163</v>
      </c>
      <c r="E48" s="72">
        <v>1800.0</v>
      </c>
      <c r="F48" s="14" t="s">
        <v>156</v>
      </c>
      <c r="G48" s="14" t="s">
        <v>203</v>
      </c>
      <c r="I48" s="72" t="s">
        <v>197</v>
      </c>
      <c r="J48" s="14" t="s">
        <v>202</v>
      </c>
      <c r="N48" s="14" t="s">
        <v>177</v>
      </c>
    </row>
    <row r="49">
      <c r="B49" s="14">
        <v>33.0</v>
      </c>
      <c r="C49" s="15">
        <v>0.1970949074074074</v>
      </c>
      <c r="D49" s="14" t="s">
        <v>163</v>
      </c>
      <c r="E49" s="72">
        <v>1800.0</v>
      </c>
      <c r="F49" s="14" t="s">
        <v>156</v>
      </c>
      <c r="I49" s="72" t="s">
        <v>197</v>
      </c>
      <c r="J49" s="14" t="s">
        <v>202</v>
      </c>
      <c r="N49" s="14" t="s">
        <v>179</v>
      </c>
    </row>
    <row r="51">
      <c r="B51" s="14">
        <v>34.0</v>
      </c>
      <c r="C51" s="15">
        <v>0.22216717592527857</v>
      </c>
      <c r="D51" s="2" t="s">
        <v>163</v>
      </c>
      <c r="E51" s="11">
        <v>30.0</v>
      </c>
      <c r="F51" s="2" t="s">
        <v>156</v>
      </c>
      <c r="G51" s="11" t="s">
        <v>204</v>
      </c>
      <c r="H51" s="2"/>
      <c r="I51" s="2"/>
      <c r="J51" s="2"/>
      <c r="K51" s="2"/>
      <c r="L51" s="11"/>
      <c r="M51" s="2"/>
      <c r="N51" s="11" t="s">
        <v>205</v>
      </c>
    </row>
    <row r="52">
      <c r="B52" s="14">
        <v>35.0</v>
      </c>
      <c r="C52" s="15">
        <v>0.22771165509766433</v>
      </c>
      <c r="D52" s="2" t="s">
        <v>163</v>
      </c>
      <c r="E52" s="11">
        <v>240.0</v>
      </c>
      <c r="F52" s="2" t="s">
        <v>156</v>
      </c>
      <c r="G52" s="2"/>
      <c r="H52" s="2"/>
      <c r="I52" s="2"/>
      <c r="J52" s="2"/>
      <c r="K52" s="2"/>
      <c r="L52" s="11" t="s">
        <v>206</v>
      </c>
      <c r="M52" s="2"/>
      <c r="N52" s="11" t="s">
        <v>207</v>
      </c>
    </row>
    <row r="53">
      <c r="B53" s="14">
        <v>36.0</v>
      </c>
      <c r="C53" s="15">
        <v>0.2320738657435868</v>
      </c>
      <c r="D53" s="2" t="s">
        <v>163</v>
      </c>
      <c r="E53" s="11">
        <v>30.0</v>
      </c>
      <c r="F53" s="2" t="s">
        <v>156</v>
      </c>
      <c r="G53" s="11" t="s">
        <v>208</v>
      </c>
      <c r="H53" s="2"/>
      <c r="I53" s="2"/>
      <c r="J53" s="2"/>
      <c r="K53" s="2"/>
      <c r="L53" s="2"/>
      <c r="M53" s="2"/>
      <c r="N53" s="11" t="s">
        <v>209</v>
      </c>
    </row>
    <row r="54">
      <c r="B54" s="14">
        <v>37.0</v>
      </c>
      <c r="C54" s="15">
        <v>0.23549598379759118</v>
      </c>
      <c r="D54" s="2" t="s">
        <v>163</v>
      </c>
      <c r="E54" s="11">
        <v>240.0</v>
      </c>
      <c r="F54" s="2" t="s">
        <v>156</v>
      </c>
      <c r="G54" s="2"/>
      <c r="H54" s="2"/>
      <c r="I54" s="2"/>
      <c r="J54" s="2"/>
      <c r="K54" s="11" t="s">
        <v>210</v>
      </c>
      <c r="L54" s="11" t="s">
        <v>211</v>
      </c>
      <c r="M54" s="2"/>
      <c r="N54" s="11" t="s">
        <v>212</v>
      </c>
    </row>
    <row r="56">
      <c r="B56" s="14">
        <v>38.0</v>
      </c>
      <c r="C56" s="15">
        <v>0.2538021759246476</v>
      </c>
      <c r="D56" s="74" t="s">
        <v>213</v>
      </c>
      <c r="E56" s="14" t="s">
        <v>214</v>
      </c>
      <c r="F56" s="14" t="s">
        <v>156</v>
      </c>
      <c r="L56" s="14" t="s">
        <v>215</v>
      </c>
      <c r="N56" s="74" t="s">
        <v>216</v>
      </c>
    </row>
    <row r="57">
      <c r="B57" s="14">
        <v>39.0</v>
      </c>
      <c r="C57" s="15">
        <v>0.2569336921296781</v>
      </c>
      <c r="D57" s="74" t="s">
        <v>213</v>
      </c>
      <c r="E57" s="14" t="s">
        <v>217</v>
      </c>
      <c r="F57" s="14" t="s">
        <v>156</v>
      </c>
      <c r="L57" s="14" t="s">
        <v>215</v>
      </c>
      <c r="N57" s="74" t="s">
        <v>218</v>
      </c>
    </row>
    <row r="58">
      <c r="B58" s="14">
        <v>40.0</v>
      </c>
      <c r="C58" s="15">
        <v>0.25932354167161975</v>
      </c>
      <c r="D58" s="74" t="s">
        <v>213</v>
      </c>
      <c r="E58" s="14" t="s">
        <v>219</v>
      </c>
      <c r="F58" s="14" t="s">
        <v>156</v>
      </c>
      <c r="L58" s="14" t="s">
        <v>215</v>
      </c>
      <c r="N58" s="74" t="s">
        <v>220</v>
      </c>
    </row>
    <row r="59">
      <c r="B59" s="14">
        <v>41.0</v>
      </c>
      <c r="C59" s="15">
        <v>0.2612165625032503</v>
      </c>
      <c r="D59" s="74" t="s">
        <v>213</v>
      </c>
      <c r="E59" s="14" t="s">
        <v>221</v>
      </c>
      <c r="F59" s="14" t="s">
        <v>156</v>
      </c>
      <c r="L59" s="14" t="s">
        <v>215</v>
      </c>
      <c r="N59" s="74" t="s">
        <v>222</v>
      </c>
    </row>
    <row r="60">
      <c r="B60" s="14">
        <v>42.0</v>
      </c>
      <c r="C60" s="15">
        <v>0.26297423610958504</v>
      </c>
      <c r="D60" s="74" t="s">
        <v>213</v>
      </c>
      <c r="E60" s="14" t="s">
        <v>223</v>
      </c>
      <c r="F60" s="14" t="s">
        <v>156</v>
      </c>
      <c r="L60" s="14" t="s">
        <v>215</v>
      </c>
      <c r="N60" s="74" t="s">
        <v>224</v>
      </c>
    </row>
    <row r="61">
      <c r="C61" s="15"/>
    </row>
    <row r="62">
      <c r="B62" s="72" t="s">
        <v>225</v>
      </c>
      <c r="C62" s="15">
        <v>0.2664667939825449</v>
      </c>
      <c r="D62" s="14" t="s">
        <v>226</v>
      </c>
      <c r="E62" s="14">
        <v>1800.0</v>
      </c>
    </row>
  </sheetData>
  <mergeCells count="13">
    <mergeCell ref="B5:B6"/>
    <mergeCell ref="C5:C6"/>
    <mergeCell ref="K5:M5"/>
    <mergeCell ref="N5:N6"/>
    <mergeCell ref="O5:S6"/>
    <mergeCell ref="O7:S7"/>
    <mergeCell ref="C1:F1"/>
    <mergeCell ref="H1:N1"/>
    <mergeCell ref="O1:S1"/>
    <mergeCell ref="H2:N2"/>
    <mergeCell ref="O2:S2"/>
    <mergeCell ref="O3:S3"/>
    <mergeCell ref="O4:S4"/>
  </mergeCells>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6.0" topLeftCell="A7" activePane="bottomLeft" state="frozen"/>
      <selection activeCell="B8" sqref="B8" pane="bottomLeft"/>
    </sheetView>
  </sheetViews>
  <sheetFormatPr customHeight="1" defaultColWidth="12.63" defaultRowHeight="15.75"/>
  <cols>
    <col customWidth="1" min="14" max="14" width="30.88"/>
  </cols>
  <sheetData>
    <row r="1">
      <c r="A1" s="43"/>
      <c r="B1" s="44" t="s">
        <v>119</v>
      </c>
      <c r="C1" s="45" t="s">
        <v>227</v>
      </c>
      <c r="D1" s="46"/>
      <c r="E1" s="46"/>
      <c r="F1" s="47"/>
      <c r="G1" s="44" t="s">
        <v>120</v>
      </c>
      <c r="H1" s="71" t="s">
        <v>228</v>
      </c>
      <c r="I1" s="49"/>
      <c r="J1" s="49"/>
      <c r="K1" s="49"/>
      <c r="L1" s="49"/>
      <c r="M1" s="49"/>
      <c r="N1" s="50"/>
      <c r="O1" s="48"/>
      <c r="P1" s="49"/>
      <c r="Q1" s="49"/>
      <c r="R1" s="49"/>
      <c r="S1" s="50"/>
    </row>
    <row r="2">
      <c r="A2" s="51"/>
      <c r="B2" s="52" t="s">
        <v>121</v>
      </c>
      <c r="C2" s="53" t="s">
        <v>150</v>
      </c>
      <c r="D2" s="54"/>
      <c r="E2" s="54"/>
      <c r="F2" s="55"/>
      <c r="G2" s="56" t="s">
        <v>122</v>
      </c>
      <c r="H2" s="57" t="s">
        <v>123</v>
      </c>
      <c r="I2" s="49"/>
      <c r="J2" s="49"/>
      <c r="K2" s="49"/>
      <c r="L2" s="49"/>
      <c r="M2" s="49"/>
      <c r="N2" s="50"/>
      <c r="O2" s="48"/>
      <c r="P2" s="49"/>
      <c r="Q2" s="49"/>
      <c r="R2" s="49"/>
      <c r="S2" s="50"/>
    </row>
    <row r="3">
      <c r="A3" s="58"/>
      <c r="B3" s="59"/>
      <c r="C3" s="59"/>
      <c r="D3" s="59"/>
      <c r="E3" s="59"/>
      <c r="F3" s="59"/>
      <c r="G3" s="59"/>
      <c r="H3" s="59"/>
      <c r="I3" s="59"/>
      <c r="J3" s="59"/>
      <c r="K3" s="59"/>
      <c r="L3" s="59"/>
      <c r="M3" s="59"/>
      <c r="N3" s="59"/>
      <c r="O3" s="48"/>
      <c r="P3" s="49"/>
      <c r="Q3" s="49"/>
      <c r="R3" s="49"/>
      <c r="S3" s="50"/>
    </row>
    <row r="4">
      <c r="A4" s="51"/>
      <c r="B4" s="43"/>
      <c r="C4" s="43"/>
      <c r="D4" s="43"/>
      <c r="E4" s="43"/>
      <c r="F4" s="43"/>
      <c r="G4" s="43"/>
      <c r="H4" s="43"/>
      <c r="I4" s="43"/>
      <c r="J4" s="43"/>
      <c r="K4" s="43"/>
      <c r="L4" s="43"/>
      <c r="M4" s="43"/>
      <c r="N4" s="43"/>
      <c r="O4" s="48"/>
      <c r="P4" s="49"/>
      <c r="Q4" s="49"/>
      <c r="R4" s="49"/>
      <c r="S4" s="50"/>
    </row>
    <row r="5">
      <c r="A5" s="60" t="s">
        <v>124</v>
      </c>
      <c r="B5" s="61" t="s">
        <v>125</v>
      </c>
      <c r="C5" s="61" t="s">
        <v>126</v>
      </c>
      <c r="D5" s="62"/>
      <c r="E5" s="63" t="s">
        <v>127</v>
      </c>
      <c r="F5" s="63" t="s">
        <v>128</v>
      </c>
      <c r="G5" s="62"/>
      <c r="H5" s="62"/>
      <c r="I5" s="63" t="s">
        <v>129</v>
      </c>
      <c r="J5" s="63" t="s">
        <v>130</v>
      </c>
      <c r="K5" s="64" t="s">
        <v>131</v>
      </c>
      <c r="L5" s="49"/>
      <c r="M5" s="50"/>
      <c r="N5" s="65" t="s">
        <v>132</v>
      </c>
      <c r="O5" s="66" t="s">
        <v>133</v>
      </c>
      <c r="S5" s="67"/>
    </row>
    <row r="6">
      <c r="A6" s="60" t="s">
        <v>134</v>
      </c>
      <c r="B6" s="50"/>
      <c r="C6" s="50"/>
      <c r="D6" s="63" t="s">
        <v>135</v>
      </c>
      <c r="E6" s="63" t="s">
        <v>136</v>
      </c>
      <c r="F6" s="63" t="s">
        <v>137</v>
      </c>
      <c r="G6" s="63" t="s">
        <v>138</v>
      </c>
      <c r="H6" s="63" t="s">
        <v>139</v>
      </c>
      <c r="I6" s="63" t="s">
        <v>140</v>
      </c>
      <c r="J6" s="63" t="s">
        <v>141</v>
      </c>
      <c r="K6" s="63" t="s">
        <v>142</v>
      </c>
      <c r="L6" s="63" t="s">
        <v>143</v>
      </c>
      <c r="M6" s="63" t="s">
        <v>144</v>
      </c>
      <c r="N6" s="50"/>
      <c r="O6" s="49"/>
      <c r="P6" s="49"/>
      <c r="Q6" s="49"/>
      <c r="R6" s="49"/>
      <c r="S6" s="50"/>
    </row>
    <row r="7">
      <c r="A7" s="68"/>
      <c r="B7" s="55"/>
      <c r="C7" s="69" t="s">
        <v>145</v>
      </c>
      <c r="D7" s="2"/>
      <c r="E7" s="2"/>
      <c r="F7" s="2"/>
      <c r="G7" s="2"/>
      <c r="H7" s="2"/>
      <c r="I7" s="2"/>
      <c r="J7" s="2"/>
      <c r="K7" s="2"/>
      <c r="L7" s="2"/>
      <c r="M7" s="2"/>
      <c r="N7" s="70" t="s">
        <v>229</v>
      </c>
    </row>
    <row r="8">
      <c r="N8" s="14" t="s">
        <v>230</v>
      </c>
    </row>
    <row r="9">
      <c r="A9" s="14" t="s">
        <v>19</v>
      </c>
    </row>
    <row r="10">
      <c r="B10" s="14">
        <v>1.0</v>
      </c>
      <c r="C10" s="15">
        <v>0.7006440277764341</v>
      </c>
      <c r="D10" s="14" t="s">
        <v>158</v>
      </c>
      <c r="E10" s="72" t="s">
        <v>159</v>
      </c>
      <c r="F10" s="14" t="s">
        <v>156</v>
      </c>
      <c r="N10" s="14" t="s">
        <v>231</v>
      </c>
    </row>
    <row r="11">
      <c r="B11" s="14">
        <v>2.0</v>
      </c>
      <c r="C11" s="15">
        <v>0.7042790972191142</v>
      </c>
      <c r="D11" s="14" t="s">
        <v>154</v>
      </c>
      <c r="E11" s="72" t="s">
        <v>155</v>
      </c>
      <c r="F11" s="14" t="s">
        <v>156</v>
      </c>
      <c r="N11" s="14" t="s">
        <v>232</v>
      </c>
    </row>
    <row r="12">
      <c r="B12" s="14" t="s">
        <v>233</v>
      </c>
      <c r="C12" s="15">
        <v>0.7078172106484999</v>
      </c>
      <c r="D12" s="14" t="s">
        <v>234</v>
      </c>
      <c r="E12" s="14">
        <v>0.0</v>
      </c>
      <c r="F12" s="14" t="s">
        <v>156</v>
      </c>
    </row>
    <row r="14">
      <c r="B14" s="14">
        <v>11.0</v>
      </c>
      <c r="C14" s="15">
        <v>0.7296178240794688</v>
      </c>
      <c r="D14" s="14" t="s">
        <v>154</v>
      </c>
      <c r="E14" s="72" t="s">
        <v>155</v>
      </c>
      <c r="F14" s="14" t="s">
        <v>156</v>
      </c>
      <c r="N14" s="14" t="s">
        <v>235</v>
      </c>
    </row>
    <row r="15">
      <c r="B15" s="14"/>
      <c r="C15" s="15"/>
      <c r="D15" s="2"/>
      <c r="F15" s="14"/>
      <c r="Q15" s="16"/>
    </row>
    <row r="16">
      <c r="B16" s="14">
        <v>12.0</v>
      </c>
      <c r="C16" s="15">
        <v>0.7437914351903601</v>
      </c>
      <c r="D16" s="2" t="s">
        <v>213</v>
      </c>
      <c r="E16" s="74" t="s">
        <v>236</v>
      </c>
      <c r="F16" s="14" t="s">
        <v>156</v>
      </c>
      <c r="N16" s="74" t="s">
        <v>237</v>
      </c>
      <c r="Q16" s="16"/>
    </row>
    <row r="17">
      <c r="B17" s="14">
        <v>13.0</v>
      </c>
      <c r="C17" s="15">
        <v>0.745193750000908</v>
      </c>
      <c r="D17" s="2" t="s">
        <v>213</v>
      </c>
      <c r="E17" s="74" t="s">
        <v>238</v>
      </c>
      <c r="F17" s="14" t="s">
        <v>156</v>
      </c>
      <c r="L17" s="14" t="s">
        <v>215</v>
      </c>
      <c r="N17" s="74" t="s">
        <v>239</v>
      </c>
    </row>
    <row r="18">
      <c r="B18" s="14">
        <v>14.0</v>
      </c>
      <c r="C18" s="15">
        <v>0.7470073611111729</v>
      </c>
      <c r="D18" s="2" t="s">
        <v>213</v>
      </c>
      <c r="E18" s="74" t="s">
        <v>240</v>
      </c>
      <c r="F18" s="14" t="s">
        <v>156</v>
      </c>
      <c r="L18" s="14" t="s">
        <v>215</v>
      </c>
      <c r="N18" s="74" t="s">
        <v>241</v>
      </c>
    </row>
    <row r="19">
      <c r="B19" s="14">
        <v>15.0</v>
      </c>
      <c r="C19" s="15">
        <v>0.7488841898157261</v>
      </c>
      <c r="D19" s="2" t="s">
        <v>213</v>
      </c>
      <c r="E19" s="74" t="s">
        <v>242</v>
      </c>
      <c r="F19" s="14" t="s">
        <v>156</v>
      </c>
      <c r="G19" s="75"/>
      <c r="L19" s="14" t="s">
        <v>215</v>
      </c>
      <c r="N19" s="74" t="s">
        <v>243</v>
      </c>
    </row>
    <row r="20">
      <c r="B20" s="14">
        <v>16.0</v>
      </c>
      <c r="C20" s="15">
        <v>0.7511548958282219</v>
      </c>
      <c r="D20" s="2" t="s">
        <v>213</v>
      </c>
      <c r="E20" s="74" t="s">
        <v>244</v>
      </c>
      <c r="F20" s="14" t="s">
        <v>156</v>
      </c>
      <c r="G20" s="75"/>
      <c r="L20" s="14" t="s">
        <v>215</v>
      </c>
      <c r="N20" s="74" t="s">
        <v>245</v>
      </c>
    </row>
    <row r="21">
      <c r="C21" s="15"/>
      <c r="D21" s="2"/>
    </row>
    <row r="22">
      <c r="B22" s="14">
        <v>17.0</v>
      </c>
      <c r="C22" s="15">
        <v>0.7555029976865626</v>
      </c>
      <c r="D22" s="14" t="s">
        <v>154</v>
      </c>
      <c r="E22" s="72" t="s">
        <v>155</v>
      </c>
      <c r="F22" s="14" t="s">
        <v>156</v>
      </c>
      <c r="N22" s="76" t="s">
        <v>246</v>
      </c>
    </row>
    <row r="24">
      <c r="B24" s="14">
        <v>18.0</v>
      </c>
      <c r="C24" s="15">
        <v>0.7826620370370371</v>
      </c>
      <c r="D24" s="14" t="s">
        <v>161</v>
      </c>
      <c r="E24" s="72">
        <v>300.0</v>
      </c>
      <c r="F24" s="14" t="s">
        <v>156</v>
      </c>
      <c r="H24" s="14">
        <v>1050.0</v>
      </c>
      <c r="I24" s="72" t="s">
        <v>165</v>
      </c>
      <c r="J24" s="14" t="s">
        <v>247</v>
      </c>
    </row>
    <row r="25">
      <c r="B25" s="14">
        <v>19.0</v>
      </c>
      <c r="C25" s="15">
        <v>0.7899277083342895</v>
      </c>
      <c r="D25" s="14" t="s">
        <v>163</v>
      </c>
      <c r="E25" s="72">
        <v>1800.0</v>
      </c>
      <c r="F25" s="14" t="s">
        <v>156</v>
      </c>
      <c r="G25" s="14" t="s">
        <v>248</v>
      </c>
      <c r="H25" s="14">
        <v>1065.0</v>
      </c>
      <c r="I25" s="72" t="s">
        <v>165</v>
      </c>
      <c r="J25" s="14" t="s">
        <v>249</v>
      </c>
      <c r="N25" s="14" t="s">
        <v>250</v>
      </c>
    </row>
    <row r="26">
      <c r="B26" s="14">
        <v>20.0</v>
      </c>
      <c r="C26" s="15">
        <v>0.8120023148148148</v>
      </c>
      <c r="D26" s="14" t="s">
        <v>163</v>
      </c>
      <c r="E26" s="72">
        <v>1800.0</v>
      </c>
      <c r="F26" s="14" t="s">
        <v>156</v>
      </c>
      <c r="G26" s="14" t="s">
        <v>251</v>
      </c>
      <c r="H26" s="14">
        <v>1065.0</v>
      </c>
      <c r="I26" s="72" t="s">
        <v>165</v>
      </c>
      <c r="J26" s="14" t="s">
        <v>252</v>
      </c>
      <c r="N26" s="14" t="s">
        <v>169</v>
      </c>
    </row>
    <row r="27">
      <c r="B27" s="14">
        <v>21.0</v>
      </c>
      <c r="C27" s="15">
        <v>0.8348062384247896</v>
      </c>
      <c r="D27" s="14" t="s">
        <v>163</v>
      </c>
      <c r="E27" s="72">
        <v>1800.0</v>
      </c>
      <c r="F27" s="14" t="s">
        <v>156</v>
      </c>
      <c r="G27" s="14" t="s">
        <v>253</v>
      </c>
      <c r="H27" s="14">
        <v>1065.0</v>
      </c>
      <c r="I27" s="72" t="s">
        <v>165</v>
      </c>
      <c r="J27" s="14" t="s">
        <v>252</v>
      </c>
      <c r="N27" s="14" t="s">
        <v>171</v>
      </c>
    </row>
    <row r="28">
      <c r="B28" s="14">
        <v>22.0</v>
      </c>
      <c r="C28" s="15">
        <v>0.8571064814814815</v>
      </c>
      <c r="D28" s="14" t="s">
        <v>163</v>
      </c>
      <c r="E28" s="72">
        <v>1800.0</v>
      </c>
      <c r="F28" s="14" t="s">
        <v>156</v>
      </c>
      <c r="G28" s="14" t="s">
        <v>254</v>
      </c>
      <c r="H28" s="14">
        <v>1065.0</v>
      </c>
      <c r="I28" s="72" t="s">
        <v>165</v>
      </c>
      <c r="J28" s="14" t="s">
        <v>252</v>
      </c>
      <c r="N28" s="14" t="s">
        <v>173</v>
      </c>
    </row>
    <row r="29">
      <c r="B29" s="14">
        <v>23.0</v>
      </c>
      <c r="C29" s="15">
        <v>0.8794727662025252</v>
      </c>
      <c r="D29" s="14" t="s">
        <v>154</v>
      </c>
      <c r="E29" s="72" t="s">
        <v>155</v>
      </c>
      <c r="F29" s="14" t="s">
        <v>156</v>
      </c>
      <c r="I29" s="73"/>
    </row>
    <row r="30">
      <c r="B30" s="14">
        <v>24.0</v>
      </c>
      <c r="C30" s="15">
        <v>0.8822398611082463</v>
      </c>
      <c r="D30" s="14" t="s">
        <v>158</v>
      </c>
      <c r="E30" s="72" t="s">
        <v>159</v>
      </c>
      <c r="F30" s="14" t="s">
        <v>156</v>
      </c>
      <c r="I30" s="73"/>
    </row>
    <row r="31">
      <c r="B31" s="14">
        <v>25.0</v>
      </c>
      <c r="C31" s="15">
        <v>0.8842170023126528</v>
      </c>
      <c r="D31" s="14" t="s">
        <v>163</v>
      </c>
      <c r="E31" s="72">
        <v>1800.0</v>
      </c>
      <c r="F31" s="14" t="s">
        <v>156</v>
      </c>
      <c r="G31" s="14" t="s">
        <v>174</v>
      </c>
      <c r="H31" s="14">
        <v>1065.0</v>
      </c>
      <c r="I31" s="72" t="s">
        <v>165</v>
      </c>
      <c r="J31" s="14" t="s">
        <v>255</v>
      </c>
      <c r="N31" s="14" t="s">
        <v>175</v>
      </c>
    </row>
    <row r="32">
      <c r="B32" s="14">
        <v>26.0</v>
      </c>
      <c r="C32" s="15">
        <v>0.9061683564796112</v>
      </c>
      <c r="D32" s="14" t="s">
        <v>163</v>
      </c>
      <c r="E32" s="72">
        <v>1800.0</v>
      </c>
      <c r="F32" s="14" t="s">
        <v>156</v>
      </c>
      <c r="H32" s="14">
        <v>1065.0</v>
      </c>
      <c r="I32" s="72" t="s">
        <v>165</v>
      </c>
      <c r="J32" s="14" t="s">
        <v>256</v>
      </c>
      <c r="N32" s="14" t="s">
        <v>177</v>
      </c>
    </row>
    <row r="33">
      <c r="B33" s="14">
        <v>27.0</v>
      </c>
      <c r="C33" s="15">
        <v>0.9281828703703704</v>
      </c>
      <c r="D33" s="14" t="s">
        <v>163</v>
      </c>
      <c r="E33" s="72">
        <v>1800.0</v>
      </c>
      <c r="F33" s="14" t="s">
        <v>156</v>
      </c>
      <c r="H33" s="14">
        <v>1065.0</v>
      </c>
      <c r="I33" s="72" t="s">
        <v>165</v>
      </c>
      <c r="J33" s="14" t="s">
        <v>256</v>
      </c>
      <c r="N33" s="14" t="s">
        <v>179</v>
      </c>
    </row>
    <row r="35">
      <c r="B35" s="14">
        <v>28.0</v>
      </c>
      <c r="C35" s="15">
        <v>0.9525686458364362</v>
      </c>
      <c r="D35" s="2" t="s">
        <v>163</v>
      </c>
      <c r="E35" s="11">
        <v>30.0</v>
      </c>
      <c r="F35" s="2" t="s">
        <v>156</v>
      </c>
      <c r="G35" s="11" t="s">
        <v>257</v>
      </c>
      <c r="H35" s="11">
        <v>1065.0</v>
      </c>
      <c r="I35" s="2"/>
      <c r="J35" s="11" t="s">
        <v>258</v>
      </c>
      <c r="K35" s="2"/>
      <c r="L35" s="2"/>
      <c r="M35" s="2"/>
      <c r="N35" s="11" t="s">
        <v>259</v>
      </c>
    </row>
    <row r="36">
      <c r="B36" s="14">
        <v>29.0</v>
      </c>
      <c r="C36" s="15">
        <v>0.9562721990732825</v>
      </c>
      <c r="D36" s="2" t="s">
        <v>163</v>
      </c>
      <c r="E36" s="11">
        <v>240.0</v>
      </c>
      <c r="F36" s="2" t="s">
        <v>156</v>
      </c>
      <c r="G36" s="11" t="s">
        <v>260</v>
      </c>
      <c r="H36" s="11">
        <v>1065.0</v>
      </c>
      <c r="I36" s="2"/>
      <c r="J36" s="2"/>
      <c r="K36" s="2"/>
      <c r="L36" s="2"/>
      <c r="M36" s="2"/>
      <c r="N36" s="11" t="s">
        <v>261</v>
      </c>
    </row>
    <row r="37">
      <c r="B37" s="14">
        <v>30.0</v>
      </c>
      <c r="C37" s="15">
        <v>0.960055775460205</v>
      </c>
      <c r="D37" s="2" t="s">
        <v>163</v>
      </c>
      <c r="E37" s="11">
        <v>240.0</v>
      </c>
      <c r="F37" s="2" t="s">
        <v>156</v>
      </c>
      <c r="G37" s="11" t="s">
        <v>262</v>
      </c>
      <c r="H37" s="11">
        <v>1065.0</v>
      </c>
      <c r="I37" s="2"/>
      <c r="J37" s="2"/>
      <c r="K37" s="11" t="s">
        <v>263</v>
      </c>
      <c r="L37" s="11"/>
      <c r="M37" s="2"/>
      <c r="N37" s="11" t="s">
        <v>261</v>
      </c>
    </row>
    <row r="38">
      <c r="B38" s="14">
        <v>31.0</v>
      </c>
      <c r="C38" s="15">
        <v>0.9643736458383501</v>
      </c>
      <c r="D38" s="2" t="s">
        <v>163</v>
      </c>
      <c r="E38" s="11">
        <v>240.0</v>
      </c>
      <c r="F38" s="2" t="s">
        <v>156</v>
      </c>
      <c r="G38" s="11" t="s">
        <v>264</v>
      </c>
      <c r="H38" s="11">
        <v>1065.0</v>
      </c>
      <c r="I38" s="2"/>
      <c r="J38" s="2"/>
      <c r="K38" s="11"/>
      <c r="L38" s="11" t="s">
        <v>265</v>
      </c>
      <c r="M38" s="2"/>
      <c r="N38" s="11" t="s">
        <v>261</v>
      </c>
    </row>
    <row r="39">
      <c r="B39" s="14">
        <v>32.0</v>
      </c>
      <c r="C39" s="15">
        <v>0.9687779282394331</v>
      </c>
      <c r="D39" s="2" t="s">
        <v>163</v>
      </c>
      <c r="E39" s="11">
        <v>30.0</v>
      </c>
      <c r="F39" s="2" t="s">
        <v>156</v>
      </c>
      <c r="G39" s="11" t="s">
        <v>266</v>
      </c>
      <c r="H39" s="11">
        <v>1065.0</v>
      </c>
      <c r="I39" s="2"/>
      <c r="J39" s="2"/>
      <c r="K39" s="2"/>
      <c r="L39" s="2"/>
      <c r="M39" s="2"/>
      <c r="N39" s="11" t="s">
        <v>267</v>
      </c>
    </row>
    <row r="40">
      <c r="B40" s="14">
        <v>33.0</v>
      </c>
      <c r="C40" s="15">
        <v>0.9719969560173922</v>
      </c>
      <c r="D40" s="2" t="s">
        <v>163</v>
      </c>
      <c r="E40" s="11">
        <v>240.0</v>
      </c>
      <c r="F40" s="2" t="s">
        <v>156</v>
      </c>
      <c r="G40" s="11" t="s">
        <v>178</v>
      </c>
      <c r="H40" s="11">
        <v>1065.0</v>
      </c>
      <c r="I40" s="2"/>
      <c r="J40" s="2"/>
      <c r="K40" s="2"/>
      <c r="L40" s="2"/>
      <c r="M40" s="2"/>
      <c r="N40" s="11" t="s">
        <v>268</v>
      </c>
    </row>
    <row r="41">
      <c r="B41" s="14">
        <v>34.0</v>
      </c>
      <c r="C41" s="15">
        <v>0.9763578124984633</v>
      </c>
      <c r="D41" s="2" t="s">
        <v>163</v>
      </c>
      <c r="E41" s="11">
        <v>240.0</v>
      </c>
      <c r="F41" s="2" t="s">
        <v>156</v>
      </c>
      <c r="G41" s="11"/>
      <c r="H41" s="11">
        <v>1065.0</v>
      </c>
      <c r="I41" s="2"/>
      <c r="J41" s="2"/>
      <c r="K41" s="2"/>
      <c r="L41" s="11" t="s">
        <v>265</v>
      </c>
      <c r="M41" s="2"/>
      <c r="N41" s="11" t="s">
        <v>268</v>
      </c>
    </row>
    <row r="42">
      <c r="B42" s="14">
        <v>35.0</v>
      </c>
      <c r="C42" s="15">
        <v>0.9817490277782781</v>
      </c>
      <c r="D42" s="2" t="s">
        <v>163</v>
      </c>
      <c r="E42" s="11">
        <v>240.0</v>
      </c>
      <c r="F42" s="2" t="s">
        <v>156</v>
      </c>
      <c r="G42" s="2"/>
      <c r="H42" s="11">
        <v>1065.0</v>
      </c>
      <c r="I42" s="2"/>
      <c r="J42" s="2"/>
      <c r="K42" s="11" t="s">
        <v>269</v>
      </c>
      <c r="L42" s="2"/>
      <c r="M42" s="2"/>
      <c r="N42" s="11" t="s">
        <v>268</v>
      </c>
    </row>
    <row r="44">
      <c r="A44" s="14" t="s">
        <v>21</v>
      </c>
    </row>
    <row r="45">
      <c r="B45" s="14">
        <v>36.0</v>
      </c>
      <c r="C45" s="15">
        <v>0.031099537037037037</v>
      </c>
      <c r="D45" s="14" t="s">
        <v>158</v>
      </c>
      <c r="E45" s="72" t="s">
        <v>159</v>
      </c>
      <c r="F45" s="14" t="s">
        <v>156</v>
      </c>
      <c r="N45" s="11" t="s">
        <v>270</v>
      </c>
    </row>
    <row r="46">
      <c r="B46" s="14">
        <v>37.0</v>
      </c>
      <c r="C46" s="15">
        <v>0.03424343750521075</v>
      </c>
      <c r="D46" s="14" t="s">
        <v>154</v>
      </c>
      <c r="E46" s="72" t="s">
        <v>155</v>
      </c>
      <c r="F46" s="14" t="s">
        <v>156</v>
      </c>
      <c r="N46" s="11" t="s">
        <v>271</v>
      </c>
    </row>
    <row r="47">
      <c r="N47" s="20" t="s">
        <v>272</v>
      </c>
    </row>
    <row r="48">
      <c r="B48" s="14">
        <v>38.0</v>
      </c>
      <c r="C48" s="15">
        <v>0.037556840281467885</v>
      </c>
      <c r="D48" s="14" t="s">
        <v>161</v>
      </c>
      <c r="E48" s="72">
        <v>300.0</v>
      </c>
      <c r="F48" s="14" t="s">
        <v>156</v>
      </c>
      <c r="G48" s="14" t="s">
        <v>273</v>
      </c>
      <c r="H48" s="11">
        <v>1050.0</v>
      </c>
      <c r="I48" s="72" t="s">
        <v>197</v>
      </c>
      <c r="J48" s="14" t="s">
        <v>274</v>
      </c>
      <c r="N48" s="11" t="s">
        <v>275</v>
      </c>
    </row>
    <row r="49">
      <c r="B49" s="14">
        <v>39.0</v>
      </c>
      <c r="C49" s="15">
        <v>0.04542809027771</v>
      </c>
      <c r="D49" s="14" t="s">
        <v>163</v>
      </c>
      <c r="E49" s="72">
        <v>1800.0</v>
      </c>
      <c r="F49" s="14" t="s">
        <v>156</v>
      </c>
      <c r="G49" s="14" t="s">
        <v>264</v>
      </c>
      <c r="H49" s="11">
        <v>1050.0</v>
      </c>
      <c r="I49" s="72" t="s">
        <v>197</v>
      </c>
      <c r="J49" s="14" t="s">
        <v>276</v>
      </c>
      <c r="N49" s="14" t="s">
        <v>250</v>
      </c>
    </row>
    <row r="50">
      <c r="B50" s="14">
        <v>40.0</v>
      </c>
      <c r="C50" s="15">
        <v>0.06756944444444445</v>
      </c>
      <c r="D50" s="14" t="s">
        <v>163</v>
      </c>
      <c r="E50" s="72">
        <v>1800.0</v>
      </c>
      <c r="F50" s="14" t="s">
        <v>156</v>
      </c>
      <c r="G50" s="14" t="s">
        <v>277</v>
      </c>
      <c r="H50" s="11">
        <v>1050.0</v>
      </c>
      <c r="I50" s="72" t="s">
        <v>197</v>
      </c>
      <c r="J50" s="14" t="s">
        <v>276</v>
      </c>
      <c r="N50" s="14" t="s">
        <v>169</v>
      </c>
    </row>
    <row r="51">
      <c r="B51" s="14">
        <v>41.0</v>
      </c>
      <c r="C51" s="77">
        <v>0.08979166666666667</v>
      </c>
      <c r="D51" s="14" t="s">
        <v>163</v>
      </c>
      <c r="E51" s="72">
        <v>1800.0</v>
      </c>
      <c r="F51" s="14" t="s">
        <v>156</v>
      </c>
      <c r="G51" s="14" t="s">
        <v>278</v>
      </c>
      <c r="H51" s="11">
        <v>1050.0</v>
      </c>
      <c r="I51" s="72" t="s">
        <v>197</v>
      </c>
      <c r="J51" s="14" t="s">
        <v>276</v>
      </c>
      <c r="N51" s="14" t="s">
        <v>171</v>
      </c>
    </row>
    <row r="52">
      <c r="B52" s="14">
        <v>42.0</v>
      </c>
      <c r="C52" s="15">
        <v>0.11248320601589512</v>
      </c>
      <c r="D52" s="14" t="s">
        <v>163</v>
      </c>
      <c r="E52" s="72">
        <v>1800.0</v>
      </c>
      <c r="F52" s="14" t="s">
        <v>156</v>
      </c>
      <c r="G52" s="14" t="s">
        <v>187</v>
      </c>
      <c r="H52" s="11">
        <v>1050.0</v>
      </c>
      <c r="I52" s="72" t="s">
        <v>197</v>
      </c>
      <c r="J52" s="14" t="s">
        <v>276</v>
      </c>
      <c r="N52" s="14" t="s">
        <v>173</v>
      </c>
    </row>
    <row r="53">
      <c r="B53" s="14">
        <v>43.0</v>
      </c>
      <c r="C53" s="15">
        <v>0.13434027777777777</v>
      </c>
      <c r="D53" s="14" t="s">
        <v>163</v>
      </c>
      <c r="E53" s="72">
        <v>1800.0</v>
      </c>
      <c r="F53" s="14" t="s">
        <v>156</v>
      </c>
      <c r="G53" s="14" t="s">
        <v>279</v>
      </c>
      <c r="H53" s="11">
        <v>1050.0</v>
      </c>
      <c r="I53" s="72" t="s">
        <v>197</v>
      </c>
      <c r="N53" s="14" t="s">
        <v>175</v>
      </c>
    </row>
    <row r="54">
      <c r="B54" s="14">
        <v>44.0</v>
      </c>
      <c r="C54" s="15">
        <v>0.15643518518518518</v>
      </c>
      <c r="D54" s="14" t="s">
        <v>163</v>
      </c>
      <c r="E54" s="72">
        <v>1800.0</v>
      </c>
      <c r="F54" s="14" t="s">
        <v>156</v>
      </c>
      <c r="G54" s="14" t="s">
        <v>280</v>
      </c>
      <c r="H54" s="11">
        <v>1050.0</v>
      </c>
      <c r="I54" s="72" t="s">
        <v>197</v>
      </c>
      <c r="J54" s="14" t="s">
        <v>193</v>
      </c>
      <c r="N54" s="14" t="s">
        <v>177</v>
      </c>
    </row>
    <row r="55">
      <c r="B55" s="14">
        <v>45.0</v>
      </c>
      <c r="C55" s="15">
        <v>0.17900462962962962</v>
      </c>
      <c r="D55" s="14" t="s">
        <v>163</v>
      </c>
      <c r="E55" s="72">
        <v>1800.0</v>
      </c>
      <c r="F55" s="14" t="s">
        <v>156</v>
      </c>
      <c r="G55" s="14" t="s">
        <v>164</v>
      </c>
      <c r="H55" s="11">
        <v>1050.0</v>
      </c>
      <c r="I55" s="72" t="s">
        <v>197</v>
      </c>
      <c r="J55" s="14" t="s">
        <v>281</v>
      </c>
      <c r="N55" s="14" t="s">
        <v>179</v>
      </c>
    </row>
    <row r="56">
      <c r="E56" s="73"/>
      <c r="H56" s="11"/>
      <c r="I56" s="73"/>
    </row>
    <row r="57">
      <c r="B57" s="14">
        <v>46.0</v>
      </c>
      <c r="C57" s="15">
        <v>0.2043973379622912</v>
      </c>
      <c r="D57" s="2" t="s">
        <v>163</v>
      </c>
      <c r="E57" s="11">
        <v>30.0</v>
      </c>
      <c r="F57" s="2" t="s">
        <v>156</v>
      </c>
      <c r="G57" s="11" t="s">
        <v>282</v>
      </c>
      <c r="H57" s="11">
        <v>1050.0</v>
      </c>
      <c r="I57" s="2"/>
      <c r="J57" s="11" t="s">
        <v>281</v>
      </c>
      <c r="K57" s="2"/>
      <c r="L57" s="2"/>
      <c r="M57" s="2"/>
      <c r="N57" s="11" t="s">
        <v>283</v>
      </c>
    </row>
    <row r="58">
      <c r="B58" s="14">
        <v>47.0</v>
      </c>
      <c r="C58" s="15">
        <v>0.2076851504680235</v>
      </c>
      <c r="D58" s="2" t="s">
        <v>163</v>
      </c>
      <c r="E58" s="11">
        <v>200.0</v>
      </c>
      <c r="F58" s="2" t="s">
        <v>156</v>
      </c>
      <c r="G58" s="11"/>
      <c r="H58" s="11"/>
      <c r="I58" s="2"/>
      <c r="J58" s="2"/>
      <c r="K58" s="2"/>
      <c r="L58" s="2"/>
      <c r="M58" s="2"/>
      <c r="N58" s="11" t="s">
        <v>284</v>
      </c>
    </row>
    <row r="59">
      <c r="B59" s="14">
        <v>48.0</v>
      </c>
      <c r="C59" s="15">
        <v>0.2115045601822203</v>
      </c>
      <c r="D59" s="2" t="s">
        <v>163</v>
      </c>
      <c r="E59" s="11">
        <v>200.0</v>
      </c>
      <c r="F59" s="2" t="s">
        <v>156</v>
      </c>
      <c r="G59" s="11"/>
      <c r="H59" s="11"/>
      <c r="I59" s="2"/>
      <c r="J59" s="2"/>
      <c r="K59" s="11" t="s">
        <v>285</v>
      </c>
      <c r="L59" s="11"/>
      <c r="M59" s="2"/>
      <c r="N59" s="11" t="s">
        <v>284</v>
      </c>
    </row>
    <row r="60">
      <c r="B60" s="14">
        <v>49.0</v>
      </c>
      <c r="C60" s="15">
        <v>0.21609589119907469</v>
      </c>
      <c r="D60" s="2" t="s">
        <v>163</v>
      </c>
      <c r="E60" s="11">
        <v>30.0</v>
      </c>
      <c r="F60" s="2" t="s">
        <v>156</v>
      </c>
      <c r="G60" s="11"/>
      <c r="H60" s="11"/>
      <c r="I60" s="2"/>
      <c r="J60" s="2"/>
      <c r="K60" s="2"/>
      <c r="L60" s="2"/>
      <c r="M60" s="2"/>
      <c r="N60" s="11" t="s">
        <v>286</v>
      </c>
    </row>
    <row r="61">
      <c r="B61" s="14">
        <v>50.0</v>
      </c>
      <c r="C61" s="15">
        <v>0.21931908564874902</v>
      </c>
      <c r="D61" s="2" t="s">
        <v>163</v>
      </c>
      <c r="E61" s="11">
        <v>200.0</v>
      </c>
      <c r="F61" s="2" t="s">
        <v>156</v>
      </c>
      <c r="G61" s="11"/>
      <c r="H61" s="11"/>
      <c r="I61" s="2"/>
      <c r="J61" s="2"/>
      <c r="K61" s="2"/>
      <c r="L61" s="2"/>
      <c r="M61" s="2"/>
      <c r="N61" s="11" t="s">
        <v>287</v>
      </c>
    </row>
    <row r="62">
      <c r="A62" s="14"/>
      <c r="B62" s="14">
        <v>51.0</v>
      </c>
      <c r="C62" s="15">
        <v>0.2227615162046277</v>
      </c>
      <c r="D62" s="2" t="s">
        <v>163</v>
      </c>
      <c r="E62" s="11">
        <v>200.0</v>
      </c>
      <c r="F62" s="2" t="s">
        <v>156</v>
      </c>
      <c r="G62" s="11" t="s">
        <v>288</v>
      </c>
      <c r="H62" s="11"/>
      <c r="I62" s="2"/>
      <c r="J62" s="2"/>
      <c r="K62" s="11" t="s">
        <v>289</v>
      </c>
      <c r="L62" s="11" t="s">
        <v>290</v>
      </c>
      <c r="M62" s="2"/>
      <c r="N62" s="11" t="s">
        <v>287</v>
      </c>
    </row>
    <row r="64">
      <c r="C64" s="15">
        <v>0.2261309837922454</v>
      </c>
      <c r="D64" s="14" t="s">
        <v>291</v>
      </c>
    </row>
    <row r="65">
      <c r="N65" s="11"/>
    </row>
    <row r="66">
      <c r="B66" s="14">
        <v>52.0</v>
      </c>
      <c r="C66" s="15">
        <v>0.24471959490620065</v>
      </c>
      <c r="D66" s="14" t="s">
        <v>154</v>
      </c>
      <c r="E66" s="72" t="s">
        <v>155</v>
      </c>
      <c r="F66" s="14" t="s">
        <v>156</v>
      </c>
      <c r="N66" s="11" t="s">
        <v>292</v>
      </c>
    </row>
    <row r="67">
      <c r="B67" s="14">
        <v>53.0</v>
      </c>
      <c r="C67" s="15">
        <v>0.24713515046460088</v>
      </c>
      <c r="D67" s="14" t="s">
        <v>158</v>
      </c>
      <c r="E67" s="72" t="s">
        <v>159</v>
      </c>
      <c r="F67" s="14" t="s">
        <v>156</v>
      </c>
      <c r="N67" s="11" t="s">
        <v>292</v>
      </c>
    </row>
    <row r="68">
      <c r="N68" s="11"/>
    </row>
    <row r="69">
      <c r="B69" s="14">
        <v>54.0</v>
      </c>
      <c r="C69" s="15">
        <v>0.25306712962962963</v>
      </c>
      <c r="D69" s="74" t="s">
        <v>213</v>
      </c>
      <c r="E69" s="14" t="s">
        <v>214</v>
      </c>
      <c r="F69" s="14" t="s">
        <v>156</v>
      </c>
      <c r="N69" s="74" t="s">
        <v>293</v>
      </c>
    </row>
    <row r="70">
      <c r="B70" s="14">
        <v>55.0</v>
      </c>
      <c r="C70" s="15">
        <v>0.25636760416819016</v>
      </c>
      <c r="D70" s="74" t="s">
        <v>213</v>
      </c>
      <c r="E70" s="14" t="s">
        <v>294</v>
      </c>
      <c r="F70" s="14" t="s">
        <v>156</v>
      </c>
      <c r="L70" s="14" t="s">
        <v>215</v>
      </c>
      <c r="N70" s="74" t="s">
        <v>295</v>
      </c>
    </row>
    <row r="71">
      <c r="B71" s="14">
        <v>56.0</v>
      </c>
      <c r="C71" s="15">
        <v>0.2588856828660937</v>
      </c>
      <c r="D71" s="74" t="s">
        <v>213</v>
      </c>
      <c r="E71" s="14" t="s">
        <v>296</v>
      </c>
      <c r="F71" s="14" t="s">
        <v>156</v>
      </c>
      <c r="L71" s="14" t="s">
        <v>215</v>
      </c>
      <c r="N71" s="74" t="s">
        <v>297</v>
      </c>
    </row>
    <row r="72">
      <c r="B72" s="14">
        <v>57.0</v>
      </c>
      <c r="C72" s="15">
        <v>0.26220605324488133</v>
      </c>
      <c r="D72" s="74" t="s">
        <v>213</v>
      </c>
      <c r="E72" s="14" t="s">
        <v>298</v>
      </c>
      <c r="F72" s="14" t="s">
        <v>156</v>
      </c>
      <c r="L72" s="14" t="s">
        <v>215</v>
      </c>
      <c r="N72" s="74" t="s">
        <v>299</v>
      </c>
    </row>
    <row r="74">
      <c r="B74" s="72" t="s">
        <v>300</v>
      </c>
      <c r="C74" s="15">
        <v>0.26552052082843147</v>
      </c>
      <c r="D74" s="14" t="s">
        <v>226</v>
      </c>
      <c r="E74" s="14">
        <v>1800.0</v>
      </c>
      <c r="F74" s="14" t="s">
        <v>156</v>
      </c>
    </row>
  </sheetData>
  <mergeCells count="13">
    <mergeCell ref="B5:B6"/>
    <mergeCell ref="C5:C6"/>
    <mergeCell ref="K5:M5"/>
    <mergeCell ref="N5:N6"/>
    <mergeCell ref="O5:S6"/>
    <mergeCell ref="O7:S7"/>
    <mergeCell ref="C1:F1"/>
    <mergeCell ref="H1:N1"/>
    <mergeCell ref="O1:S1"/>
    <mergeCell ref="H2:N2"/>
    <mergeCell ref="O2:S2"/>
    <mergeCell ref="O3:S3"/>
    <mergeCell ref="O4:S4"/>
  </mergeCells>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6.0" topLeftCell="A7" activePane="bottomLeft" state="frozen"/>
      <selection activeCell="B8" sqref="B8" pane="bottomLeft"/>
    </sheetView>
  </sheetViews>
  <sheetFormatPr customHeight="1" defaultColWidth="12.63" defaultRowHeight="15.75"/>
  <cols>
    <col customWidth="1" min="14" max="14" width="30.88"/>
  </cols>
  <sheetData>
    <row r="1">
      <c r="A1" s="43"/>
      <c r="B1" s="44" t="s">
        <v>119</v>
      </c>
      <c r="C1" s="45" t="s">
        <v>301</v>
      </c>
      <c r="D1" s="46"/>
      <c r="E1" s="46"/>
      <c r="F1" s="47"/>
      <c r="G1" s="44" t="s">
        <v>120</v>
      </c>
      <c r="H1" s="71" t="s">
        <v>302</v>
      </c>
      <c r="I1" s="49"/>
      <c r="J1" s="49"/>
      <c r="K1" s="49"/>
      <c r="L1" s="49"/>
      <c r="M1" s="49"/>
      <c r="N1" s="50"/>
      <c r="O1" s="48"/>
      <c r="P1" s="49"/>
      <c r="Q1" s="49"/>
      <c r="R1" s="49"/>
      <c r="S1" s="50"/>
    </row>
    <row r="2">
      <c r="A2" s="51"/>
      <c r="B2" s="52" t="s">
        <v>121</v>
      </c>
      <c r="C2" s="53" t="s">
        <v>150</v>
      </c>
      <c r="D2" s="54"/>
      <c r="E2" s="54"/>
      <c r="F2" s="55"/>
      <c r="G2" s="56" t="s">
        <v>122</v>
      </c>
      <c r="H2" s="57" t="s">
        <v>123</v>
      </c>
      <c r="I2" s="49"/>
      <c r="J2" s="49"/>
      <c r="K2" s="49"/>
      <c r="L2" s="49"/>
      <c r="M2" s="49"/>
      <c r="N2" s="50"/>
      <c r="O2" s="48"/>
      <c r="P2" s="49"/>
      <c r="Q2" s="49"/>
      <c r="R2" s="49"/>
      <c r="S2" s="50"/>
    </row>
    <row r="3">
      <c r="A3" s="58"/>
      <c r="B3" s="59"/>
      <c r="C3" s="59"/>
      <c r="D3" s="59"/>
      <c r="E3" s="59"/>
      <c r="F3" s="59"/>
      <c r="G3" s="59"/>
      <c r="H3" s="59"/>
      <c r="I3" s="59"/>
      <c r="J3" s="59"/>
      <c r="K3" s="59"/>
      <c r="L3" s="59"/>
      <c r="M3" s="59"/>
      <c r="N3" s="59"/>
      <c r="O3" s="48"/>
      <c r="P3" s="49"/>
      <c r="Q3" s="49"/>
      <c r="R3" s="49"/>
      <c r="S3" s="50"/>
    </row>
    <row r="4">
      <c r="A4" s="51"/>
      <c r="B4" s="43"/>
      <c r="C4" s="43"/>
      <c r="D4" s="43"/>
      <c r="E4" s="43"/>
      <c r="F4" s="43"/>
      <c r="G4" s="43"/>
      <c r="H4" s="43"/>
      <c r="I4" s="43"/>
      <c r="J4" s="43"/>
      <c r="K4" s="43"/>
      <c r="L4" s="43"/>
      <c r="M4" s="43"/>
      <c r="N4" s="43"/>
      <c r="O4" s="48"/>
      <c r="P4" s="49"/>
      <c r="Q4" s="49"/>
      <c r="R4" s="49"/>
      <c r="S4" s="50"/>
    </row>
    <row r="5">
      <c r="A5" s="60" t="s">
        <v>124</v>
      </c>
      <c r="B5" s="61" t="s">
        <v>125</v>
      </c>
      <c r="C5" s="61" t="s">
        <v>126</v>
      </c>
      <c r="D5" s="62"/>
      <c r="E5" s="63" t="s">
        <v>127</v>
      </c>
      <c r="F5" s="63" t="s">
        <v>128</v>
      </c>
      <c r="G5" s="62"/>
      <c r="H5" s="62"/>
      <c r="I5" s="63" t="s">
        <v>129</v>
      </c>
      <c r="J5" s="63" t="s">
        <v>130</v>
      </c>
      <c r="K5" s="64" t="s">
        <v>131</v>
      </c>
      <c r="L5" s="49"/>
      <c r="M5" s="50"/>
      <c r="N5" s="65" t="s">
        <v>132</v>
      </c>
      <c r="O5" s="66" t="s">
        <v>133</v>
      </c>
      <c r="S5" s="67"/>
    </row>
    <row r="6">
      <c r="A6" s="60" t="s">
        <v>134</v>
      </c>
      <c r="B6" s="50"/>
      <c r="C6" s="50"/>
      <c r="D6" s="63" t="s">
        <v>135</v>
      </c>
      <c r="E6" s="63" t="s">
        <v>136</v>
      </c>
      <c r="F6" s="63" t="s">
        <v>137</v>
      </c>
      <c r="G6" s="63" t="s">
        <v>138</v>
      </c>
      <c r="H6" s="63" t="s">
        <v>139</v>
      </c>
      <c r="I6" s="63" t="s">
        <v>140</v>
      </c>
      <c r="J6" s="63" t="s">
        <v>141</v>
      </c>
      <c r="K6" s="63" t="s">
        <v>142</v>
      </c>
      <c r="L6" s="63" t="s">
        <v>143</v>
      </c>
      <c r="M6" s="63" t="s">
        <v>144</v>
      </c>
      <c r="N6" s="50"/>
      <c r="O6" s="49"/>
      <c r="P6" s="49"/>
      <c r="Q6" s="49"/>
      <c r="R6" s="49"/>
      <c r="S6" s="50"/>
    </row>
    <row r="7">
      <c r="A7" s="68"/>
      <c r="B7" s="55"/>
      <c r="C7" s="69" t="s">
        <v>145</v>
      </c>
      <c r="D7" s="2"/>
      <c r="E7" s="2"/>
      <c r="F7" s="2"/>
      <c r="G7" s="2"/>
      <c r="H7" s="2"/>
      <c r="I7" s="2"/>
      <c r="J7" s="2"/>
      <c r="K7" s="2"/>
      <c r="L7" s="2"/>
      <c r="M7" s="2"/>
      <c r="N7" s="70" t="s">
        <v>303</v>
      </c>
    </row>
    <row r="8">
      <c r="N8" s="14" t="s">
        <v>304</v>
      </c>
    </row>
    <row r="9">
      <c r="A9" s="14" t="s">
        <v>24</v>
      </c>
    </row>
    <row r="10">
      <c r="B10" s="14">
        <v>1.0</v>
      </c>
      <c r="C10" s="15">
        <v>0.7023991898167878</v>
      </c>
      <c r="D10" s="14" t="s">
        <v>154</v>
      </c>
      <c r="E10" s="72" t="s">
        <v>155</v>
      </c>
      <c r="F10" s="14" t="s">
        <v>156</v>
      </c>
      <c r="N10" s="14" t="s">
        <v>305</v>
      </c>
    </row>
    <row r="11">
      <c r="B11" s="14">
        <v>2.0</v>
      </c>
      <c r="C11" s="15">
        <v>0.7048131481496966</v>
      </c>
      <c r="D11" s="14" t="s">
        <v>158</v>
      </c>
      <c r="E11" s="72" t="s">
        <v>159</v>
      </c>
      <c r="F11" s="14" t="s">
        <v>156</v>
      </c>
      <c r="N11" s="14" t="s">
        <v>160</v>
      </c>
    </row>
    <row r="13">
      <c r="B13" s="72" t="s">
        <v>306</v>
      </c>
      <c r="C13" s="15">
        <v>0.7169970949034905</v>
      </c>
      <c r="D13" s="14" t="s">
        <v>234</v>
      </c>
      <c r="E13" s="14">
        <v>0.0</v>
      </c>
      <c r="F13" s="14" t="s">
        <v>156</v>
      </c>
    </row>
    <row r="15">
      <c r="B15" s="14">
        <v>17.0</v>
      </c>
      <c r="C15" s="15">
        <v>0.7435897569448571</v>
      </c>
      <c r="D15" s="74" t="s">
        <v>213</v>
      </c>
      <c r="E15" s="74" t="s">
        <v>236</v>
      </c>
      <c r="F15" s="14" t="s">
        <v>156</v>
      </c>
      <c r="L15" s="14" t="s">
        <v>307</v>
      </c>
      <c r="N15" s="74" t="s">
        <v>308</v>
      </c>
    </row>
    <row r="16">
      <c r="B16" s="14">
        <v>18.0</v>
      </c>
      <c r="C16" s="15">
        <v>0.7451855902763782</v>
      </c>
      <c r="D16" s="74" t="s">
        <v>213</v>
      </c>
      <c r="E16" s="74" t="s">
        <v>309</v>
      </c>
      <c r="F16" s="14" t="s">
        <v>156</v>
      </c>
      <c r="N16" s="74" t="s">
        <v>310</v>
      </c>
    </row>
    <row r="17">
      <c r="B17" s="14">
        <v>19.0</v>
      </c>
      <c r="C17" s="15">
        <v>0.7469120370369637</v>
      </c>
      <c r="D17" s="74" t="s">
        <v>213</v>
      </c>
      <c r="E17" s="74" t="s">
        <v>311</v>
      </c>
      <c r="F17" s="14" t="s">
        <v>156</v>
      </c>
      <c r="N17" s="74" t="s">
        <v>312</v>
      </c>
    </row>
    <row r="18">
      <c r="B18" s="14">
        <v>20.0</v>
      </c>
      <c r="C18" s="15">
        <v>0.7491479976888513</v>
      </c>
      <c r="D18" s="74" t="s">
        <v>213</v>
      </c>
      <c r="E18" s="74" t="s">
        <v>313</v>
      </c>
      <c r="F18" s="14" t="s">
        <v>156</v>
      </c>
      <c r="G18" s="14"/>
      <c r="N18" s="74" t="s">
        <v>314</v>
      </c>
    </row>
    <row r="19">
      <c r="B19" s="14">
        <v>21.0</v>
      </c>
      <c r="C19" s="15">
        <v>0.75111054397712</v>
      </c>
      <c r="D19" s="74" t="s">
        <v>213</v>
      </c>
      <c r="E19" s="74" t="s">
        <v>315</v>
      </c>
      <c r="F19" s="14" t="s">
        <v>156</v>
      </c>
      <c r="G19" s="14"/>
      <c r="N19" s="74" t="s">
        <v>316</v>
      </c>
    </row>
    <row r="20">
      <c r="B20" s="14">
        <v>22.0</v>
      </c>
      <c r="C20" s="15">
        <v>0.7536644444480771</v>
      </c>
      <c r="D20" s="74" t="s">
        <v>213</v>
      </c>
      <c r="E20" s="74" t="s">
        <v>317</v>
      </c>
      <c r="F20" s="14" t="s">
        <v>156</v>
      </c>
      <c r="N20" s="74" t="s">
        <v>318</v>
      </c>
    </row>
    <row r="22">
      <c r="B22" s="14">
        <v>23.0</v>
      </c>
      <c r="C22" s="15">
        <v>0.7820702199096559</v>
      </c>
      <c r="D22" s="14" t="s">
        <v>161</v>
      </c>
      <c r="E22" s="72">
        <v>300.0</v>
      </c>
      <c r="F22" s="14" t="s">
        <v>156</v>
      </c>
      <c r="G22" s="14" t="s">
        <v>319</v>
      </c>
      <c r="H22" s="14">
        <v>1050.0</v>
      </c>
      <c r="I22" s="72" t="s">
        <v>165</v>
      </c>
      <c r="J22" s="14" t="s">
        <v>320</v>
      </c>
      <c r="N22" s="14" t="s">
        <v>321</v>
      </c>
    </row>
    <row r="23">
      <c r="B23" s="14">
        <v>24.0</v>
      </c>
      <c r="C23" s="15">
        <v>0.791681759263156</v>
      </c>
      <c r="D23" s="14" t="s">
        <v>163</v>
      </c>
      <c r="E23" s="72">
        <v>1800.0</v>
      </c>
      <c r="F23" s="14" t="s">
        <v>156</v>
      </c>
      <c r="G23" s="14" t="s">
        <v>322</v>
      </c>
      <c r="H23" s="14">
        <v>1040.0</v>
      </c>
      <c r="I23" s="72" t="s">
        <v>323</v>
      </c>
      <c r="J23" s="14" t="s">
        <v>324</v>
      </c>
      <c r="N23" s="14" t="s">
        <v>250</v>
      </c>
    </row>
    <row r="24">
      <c r="B24" s="14">
        <v>25.0</v>
      </c>
      <c r="C24" s="15">
        <v>0.8126421412016498</v>
      </c>
      <c r="D24" s="14" t="s">
        <v>163</v>
      </c>
      <c r="E24" s="72">
        <v>1800.0</v>
      </c>
      <c r="F24" s="14" t="s">
        <v>156</v>
      </c>
      <c r="G24" s="14" t="s">
        <v>325</v>
      </c>
      <c r="H24" s="14">
        <v>1040.0</v>
      </c>
      <c r="I24" s="72" t="s">
        <v>323</v>
      </c>
      <c r="J24" s="14" t="s">
        <v>324</v>
      </c>
      <c r="N24" s="14" t="s">
        <v>169</v>
      </c>
    </row>
    <row r="25">
      <c r="B25" s="14">
        <v>26.0</v>
      </c>
      <c r="C25" s="15">
        <v>0.8348036574025173</v>
      </c>
      <c r="D25" s="14" t="s">
        <v>163</v>
      </c>
      <c r="E25" s="72">
        <v>1800.0</v>
      </c>
      <c r="F25" s="14" t="s">
        <v>156</v>
      </c>
      <c r="G25" s="14" t="s">
        <v>326</v>
      </c>
      <c r="H25" s="14">
        <v>1040.0</v>
      </c>
      <c r="I25" s="72" t="s">
        <v>323</v>
      </c>
      <c r="J25" s="14" t="s">
        <v>324</v>
      </c>
      <c r="N25" s="14" t="s">
        <v>171</v>
      </c>
    </row>
    <row r="26">
      <c r="B26" s="14">
        <v>27.0</v>
      </c>
      <c r="C26" s="15">
        <v>0.8585222569454345</v>
      </c>
      <c r="D26" s="14" t="s">
        <v>163</v>
      </c>
      <c r="E26" s="72">
        <v>1800.0</v>
      </c>
      <c r="F26" s="14" t="s">
        <v>156</v>
      </c>
      <c r="G26" s="14" t="s">
        <v>327</v>
      </c>
      <c r="H26" s="14">
        <v>1040.0</v>
      </c>
      <c r="I26" s="72" t="s">
        <v>323</v>
      </c>
      <c r="J26" s="14" t="s">
        <v>320</v>
      </c>
      <c r="N26" s="14" t="s">
        <v>173</v>
      </c>
    </row>
    <row r="27">
      <c r="B27" s="14">
        <v>28.0</v>
      </c>
      <c r="C27" s="15">
        <v>0.8811311574099818</v>
      </c>
      <c r="D27" s="14" t="s">
        <v>154</v>
      </c>
      <c r="E27" s="72" t="s">
        <v>155</v>
      </c>
      <c r="F27" s="14" t="s">
        <v>156</v>
      </c>
      <c r="I27" s="73"/>
    </row>
    <row r="28">
      <c r="B28" s="14">
        <v>29.0</v>
      </c>
      <c r="C28" s="15">
        <v>0.8837926967607928</v>
      </c>
      <c r="D28" s="14" t="s">
        <v>158</v>
      </c>
      <c r="E28" s="72" t="s">
        <v>159</v>
      </c>
      <c r="F28" s="14" t="s">
        <v>156</v>
      </c>
      <c r="I28" s="73"/>
    </row>
    <row r="29">
      <c r="B29" s="14">
        <v>30.0</v>
      </c>
      <c r="C29" s="15">
        <v>0.8854282407407408</v>
      </c>
      <c r="D29" s="14" t="s">
        <v>163</v>
      </c>
      <c r="E29" s="72">
        <v>1800.0</v>
      </c>
      <c r="F29" s="14" t="s">
        <v>156</v>
      </c>
      <c r="G29" s="14" t="s">
        <v>176</v>
      </c>
      <c r="H29" s="14">
        <v>1040.0</v>
      </c>
      <c r="I29" s="72" t="s">
        <v>323</v>
      </c>
      <c r="J29" s="14" t="s">
        <v>328</v>
      </c>
      <c r="N29" s="14" t="s">
        <v>175</v>
      </c>
    </row>
    <row r="30">
      <c r="B30" s="14">
        <v>31.0</v>
      </c>
      <c r="C30" s="15">
        <v>0.9079166666666667</v>
      </c>
      <c r="D30" s="14" t="s">
        <v>163</v>
      </c>
      <c r="E30" s="72">
        <v>1800.0</v>
      </c>
      <c r="F30" s="14" t="s">
        <v>156</v>
      </c>
      <c r="G30" s="14" t="s">
        <v>329</v>
      </c>
      <c r="H30" s="14">
        <v>1040.0</v>
      </c>
      <c r="I30" s="72" t="s">
        <v>323</v>
      </c>
      <c r="J30" s="14" t="s">
        <v>328</v>
      </c>
      <c r="N30" s="14" t="s">
        <v>177</v>
      </c>
    </row>
    <row r="31">
      <c r="B31" s="14">
        <v>32.0</v>
      </c>
      <c r="C31" s="15">
        <v>0.9299652777777778</v>
      </c>
      <c r="D31" s="14" t="s">
        <v>163</v>
      </c>
      <c r="E31" s="72">
        <v>1800.0</v>
      </c>
      <c r="F31" s="14" t="s">
        <v>156</v>
      </c>
      <c r="G31" s="14" t="s">
        <v>330</v>
      </c>
      <c r="H31" s="14">
        <v>1040.0</v>
      </c>
      <c r="I31" s="72" t="s">
        <v>323</v>
      </c>
      <c r="J31" s="14" t="s">
        <v>331</v>
      </c>
      <c r="N31" s="14" t="s">
        <v>179</v>
      </c>
    </row>
    <row r="33">
      <c r="B33" s="14">
        <v>33.0</v>
      </c>
      <c r="C33" s="15">
        <v>0.9547748495388078</v>
      </c>
      <c r="D33" s="2" t="s">
        <v>163</v>
      </c>
      <c r="E33" s="11">
        <v>30.0</v>
      </c>
      <c r="F33" s="2" t="s">
        <v>156</v>
      </c>
      <c r="G33" s="11" t="s">
        <v>332</v>
      </c>
      <c r="H33" s="11">
        <v>1040.0</v>
      </c>
      <c r="I33" s="2"/>
      <c r="J33" s="11"/>
      <c r="K33" s="2"/>
      <c r="L33" s="2"/>
      <c r="M33" s="2"/>
      <c r="N33" s="78" t="s">
        <v>333</v>
      </c>
    </row>
    <row r="34">
      <c r="B34" s="14">
        <v>34.0</v>
      </c>
      <c r="C34" s="15">
        <v>0.9595747222192585</v>
      </c>
      <c r="D34" s="11" t="s">
        <v>163</v>
      </c>
      <c r="E34" s="11">
        <v>30.0</v>
      </c>
      <c r="F34" s="2" t="s">
        <v>156</v>
      </c>
      <c r="G34" s="11" t="s">
        <v>326</v>
      </c>
      <c r="H34" s="11"/>
      <c r="I34" s="2"/>
      <c r="J34" s="11"/>
      <c r="K34" s="2"/>
      <c r="L34" s="2"/>
      <c r="M34" s="2"/>
      <c r="N34" s="79" t="s">
        <v>333</v>
      </c>
    </row>
    <row r="35">
      <c r="B35" s="14">
        <v>35.0</v>
      </c>
      <c r="C35" s="15">
        <v>0.963327013887465</v>
      </c>
      <c r="D35" s="11" t="s">
        <v>163</v>
      </c>
      <c r="E35" s="11">
        <v>30.0</v>
      </c>
      <c r="F35" s="2" t="s">
        <v>156</v>
      </c>
      <c r="G35" s="11" t="s">
        <v>334</v>
      </c>
      <c r="H35" s="11"/>
      <c r="I35" s="2"/>
      <c r="J35" s="11"/>
      <c r="K35" s="2"/>
      <c r="L35" s="2"/>
      <c r="M35" s="2"/>
      <c r="N35" s="80" t="s">
        <v>335</v>
      </c>
    </row>
    <row r="36">
      <c r="B36" s="14">
        <v>36.0</v>
      </c>
      <c r="C36" s="15">
        <v>0.9670017129683401</v>
      </c>
      <c r="D36" s="2" t="s">
        <v>163</v>
      </c>
      <c r="E36" s="11">
        <v>200.0</v>
      </c>
      <c r="F36" s="2" t="s">
        <v>156</v>
      </c>
      <c r="G36" s="11"/>
      <c r="H36" s="11"/>
      <c r="I36" s="2"/>
      <c r="J36" s="2"/>
      <c r="K36" s="2"/>
      <c r="L36" s="2"/>
      <c r="M36" s="2"/>
      <c r="N36" s="11" t="s">
        <v>336</v>
      </c>
    </row>
    <row r="37">
      <c r="B37" s="14">
        <v>37.0</v>
      </c>
      <c r="C37" s="15">
        <v>0.9721742708352394</v>
      </c>
      <c r="D37" s="2" t="s">
        <v>163</v>
      </c>
      <c r="E37" s="11">
        <v>200.0</v>
      </c>
      <c r="F37" s="2" t="s">
        <v>156</v>
      </c>
      <c r="G37" s="11"/>
      <c r="H37" s="11"/>
      <c r="I37" s="2"/>
      <c r="J37" s="2"/>
      <c r="K37" s="11" t="s">
        <v>210</v>
      </c>
      <c r="L37" s="11" t="s">
        <v>337</v>
      </c>
      <c r="M37" s="2"/>
      <c r="N37" s="11" t="s">
        <v>336</v>
      </c>
    </row>
    <row r="38">
      <c r="B38" s="14">
        <v>38.0</v>
      </c>
      <c r="C38" s="15">
        <v>0.9758549537073122</v>
      </c>
      <c r="D38" s="2" t="s">
        <v>163</v>
      </c>
      <c r="E38" s="11">
        <v>30.0</v>
      </c>
      <c r="F38" s="2" t="s">
        <v>156</v>
      </c>
      <c r="G38" s="11" t="s">
        <v>338</v>
      </c>
      <c r="H38" s="11"/>
      <c r="I38" s="2"/>
      <c r="J38" s="2"/>
      <c r="K38" s="2"/>
      <c r="L38" s="2"/>
      <c r="M38" s="2"/>
      <c r="N38" s="78" t="s">
        <v>333</v>
      </c>
    </row>
    <row r="39">
      <c r="B39" s="14">
        <v>39.0</v>
      </c>
      <c r="C39" s="15">
        <v>0.9799690740765072</v>
      </c>
      <c r="D39" s="11" t="s">
        <v>163</v>
      </c>
      <c r="E39" s="11">
        <v>30.0</v>
      </c>
      <c r="F39" s="2" t="s">
        <v>156</v>
      </c>
      <c r="G39" s="11"/>
      <c r="H39" s="11"/>
      <c r="I39" s="2"/>
      <c r="J39" s="2"/>
      <c r="K39" s="2"/>
      <c r="L39" s="11" t="s">
        <v>339</v>
      </c>
      <c r="M39" s="2"/>
      <c r="N39" s="11" t="s">
        <v>340</v>
      </c>
    </row>
    <row r="40">
      <c r="B40" s="14">
        <v>40.0</v>
      </c>
      <c r="C40" s="15">
        <v>0.9831554861157201</v>
      </c>
      <c r="D40" s="2" t="s">
        <v>163</v>
      </c>
      <c r="E40" s="11">
        <v>200.0</v>
      </c>
      <c r="F40" s="2" t="s">
        <v>156</v>
      </c>
      <c r="G40" s="11"/>
      <c r="H40" s="11"/>
      <c r="I40" s="2"/>
      <c r="J40" s="2"/>
      <c r="K40" s="11" t="s">
        <v>341</v>
      </c>
      <c r="L40" s="11" t="s">
        <v>342</v>
      </c>
      <c r="M40" s="2"/>
      <c r="N40" s="11" t="s">
        <v>340</v>
      </c>
    </row>
    <row r="41">
      <c r="B41" s="14">
        <v>41.0</v>
      </c>
      <c r="C41" s="15">
        <v>0.9881540277783643</v>
      </c>
      <c r="D41" s="2" t="s">
        <v>163</v>
      </c>
      <c r="E41" s="11">
        <v>200.0</v>
      </c>
      <c r="F41" s="2" t="s">
        <v>156</v>
      </c>
      <c r="G41" s="11"/>
      <c r="H41" s="11"/>
      <c r="I41" s="2"/>
      <c r="J41" s="2"/>
      <c r="K41" s="11" t="s">
        <v>343</v>
      </c>
      <c r="L41" s="11"/>
      <c r="M41" s="2"/>
      <c r="N41" s="11" t="s">
        <v>340</v>
      </c>
    </row>
    <row r="44">
      <c r="A44" s="14" t="s">
        <v>21</v>
      </c>
    </row>
    <row r="45">
      <c r="B45" s="14">
        <v>42.0</v>
      </c>
      <c r="C45" s="15">
        <v>0.03865819444763474</v>
      </c>
      <c r="D45" s="14" t="s">
        <v>154</v>
      </c>
      <c r="E45" s="72" t="s">
        <v>155</v>
      </c>
      <c r="F45" s="14" t="s">
        <v>156</v>
      </c>
      <c r="N45" s="14" t="s">
        <v>344</v>
      </c>
    </row>
    <row r="46">
      <c r="B46" s="14">
        <v>43.0</v>
      </c>
      <c r="C46" s="15">
        <v>0.04097869213001104</v>
      </c>
      <c r="D46" s="14" t="s">
        <v>158</v>
      </c>
      <c r="E46" s="72" t="s">
        <v>159</v>
      </c>
      <c r="F46" s="14" t="s">
        <v>156</v>
      </c>
      <c r="N46" s="14" t="s">
        <v>345</v>
      </c>
    </row>
    <row r="47">
      <c r="N47" s="14" t="s">
        <v>272</v>
      </c>
    </row>
    <row r="48">
      <c r="B48" s="14">
        <v>44.0</v>
      </c>
      <c r="C48" s="15">
        <v>0.04445601851851852</v>
      </c>
      <c r="D48" s="14" t="s">
        <v>161</v>
      </c>
      <c r="E48" s="72">
        <v>300.0</v>
      </c>
      <c r="F48" s="14" t="s">
        <v>156</v>
      </c>
      <c r="G48" s="14" t="s">
        <v>346</v>
      </c>
      <c r="H48" s="14">
        <v>1050.0</v>
      </c>
      <c r="I48" s="72" t="s">
        <v>197</v>
      </c>
      <c r="J48" s="14" t="s">
        <v>347</v>
      </c>
      <c r="N48" s="14" t="s">
        <v>348</v>
      </c>
    </row>
    <row r="49">
      <c r="B49" s="14">
        <v>45.0</v>
      </c>
      <c r="C49" s="15">
        <v>0.05230591435247334</v>
      </c>
      <c r="D49" s="14" t="s">
        <v>163</v>
      </c>
      <c r="E49" s="72">
        <v>1800.0</v>
      </c>
      <c r="F49" s="14" t="s">
        <v>156</v>
      </c>
      <c r="G49" s="14" t="s">
        <v>349</v>
      </c>
      <c r="H49" s="14">
        <v>1050.0</v>
      </c>
      <c r="I49" s="72" t="s">
        <v>197</v>
      </c>
      <c r="J49" s="14" t="s">
        <v>347</v>
      </c>
      <c r="N49" s="14" t="s">
        <v>250</v>
      </c>
    </row>
    <row r="50">
      <c r="B50" s="14">
        <v>46.0</v>
      </c>
      <c r="C50" s="81">
        <v>0.07313657407407408</v>
      </c>
      <c r="D50" s="14" t="s">
        <v>163</v>
      </c>
      <c r="E50" s="72">
        <v>1800.0</v>
      </c>
      <c r="F50" s="14" t="s">
        <v>156</v>
      </c>
      <c r="H50" s="14">
        <v>1050.0</v>
      </c>
      <c r="I50" s="72" t="s">
        <v>197</v>
      </c>
      <c r="J50" s="14" t="s">
        <v>350</v>
      </c>
      <c r="N50" s="14" t="s">
        <v>169</v>
      </c>
    </row>
    <row r="51">
      <c r="B51" s="14">
        <v>47.0</v>
      </c>
      <c r="C51" s="15">
        <v>0.0972714236122556</v>
      </c>
      <c r="D51" s="14" t="s">
        <v>163</v>
      </c>
      <c r="E51" s="72">
        <v>1800.0</v>
      </c>
      <c r="F51" s="14" t="s">
        <v>156</v>
      </c>
      <c r="G51" s="14" t="s">
        <v>351</v>
      </c>
      <c r="H51" s="14">
        <v>1050.0</v>
      </c>
      <c r="I51" s="72" t="s">
        <v>197</v>
      </c>
      <c r="J51" s="14" t="s">
        <v>347</v>
      </c>
      <c r="N51" s="14" t="s">
        <v>171</v>
      </c>
    </row>
    <row r="52">
      <c r="B52" s="14">
        <v>48.0</v>
      </c>
      <c r="C52" s="81">
        <v>0.1181712962962963</v>
      </c>
      <c r="D52" s="14" t="s">
        <v>163</v>
      </c>
      <c r="E52" s="72">
        <v>1800.0</v>
      </c>
      <c r="F52" s="14" t="s">
        <v>156</v>
      </c>
      <c r="H52" s="14">
        <v>1050.0</v>
      </c>
      <c r="I52" s="72" t="s">
        <v>197</v>
      </c>
      <c r="J52" s="14" t="s">
        <v>347</v>
      </c>
      <c r="N52" s="14" t="s">
        <v>173</v>
      </c>
    </row>
    <row r="53">
      <c r="B53" s="14">
        <v>49.0</v>
      </c>
      <c r="C53" s="15">
        <v>0.14012778935284587</v>
      </c>
      <c r="D53" s="14" t="s">
        <v>163</v>
      </c>
      <c r="E53" s="72">
        <v>1800.0</v>
      </c>
      <c r="F53" s="14" t="s">
        <v>156</v>
      </c>
      <c r="G53" s="14" t="s">
        <v>352</v>
      </c>
      <c r="H53" s="14">
        <v>1050.0</v>
      </c>
      <c r="I53" s="72" t="s">
        <v>197</v>
      </c>
      <c r="J53" s="14" t="s">
        <v>353</v>
      </c>
      <c r="N53" s="14" t="s">
        <v>175</v>
      </c>
    </row>
    <row r="54">
      <c r="B54" s="14">
        <v>50.0</v>
      </c>
      <c r="C54" s="15">
        <v>0.16432035879552132</v>
      </c>
      <c r="D54" s="14" t="s">
        <v>163</v>
      </c>
      <c r="E54" s="72">
        <v>1800.0</v>
      </c>
      <c r="F54" s="14" t="s">
        <v>156</v>
      </c>
      <c r="H54" s="14">
        <v>1050.0</v>
      </c>
      <c r="I54" s="72" t="s">
        <v>197</v>
      </c>
      <c r="J54" s="14" t="s">
        <v>350</v>
      </c>
      <c r="N54" s="14" t="s">
        <v>177</v>
      </c>
    </row>
    <row r="55">
      <c r="B55" s="14">
        <v>51.0</v>
      </c>
      <c r="C55" s="15">
        <v>0.18555958333308809</v>
      </c>
      <c r="D55" s="14" t="s">
        <v>163</v>
      </c>
      <c r="E55" s="72">
        <v>1800.0</v>
      </c>
      <c r="F55" s="14" t="s">
        <v>156</v>
      </c>
      <c r="H55" s="14">
        <v>1050.0</v>
      </c>
      <c r="I55" s="72" t="s">
        <v>197</v>
      </c>
      <c r="J55" s="14" t="s">
        <v>354</v>
      </c>
      <c r="N55" s="14" t="s">
        <v>179</v>
      </c>
    </row>
    <row r="56">
      <c r="E56" s="73"/>
      <c r="I56" s="73"/>
    </row>
    <row r="57">
      <c r="B57" s="14">
        <v>52.0</v>
      </c>
      <c r="C57" s="15">
        <v>0.2120787036983529</v>
      </c>
      <c r="D57" s="2" t="s">
        <v>163</v>
      </c>
      <c r="E57" s="11">
        <v>30.0</v>
      </c>
      <c r="F57" s="2" t="s">
        <v>156</v>
      </c>
      <c r="G57" s="11" t="s">
        <v>355</v>
      </c>
      <c r="H57" s="11">
        <v>1050.0</v>
      </c>
      <c r="I57" s="2"/>
      <c r="J57" s="11" t="s">
        <v>258</v>
      </c>
      <c r="K57" s="2"/>
      <c r="L57" s="2"/>
      <c r="M57" s="2"/>
      <c r="N57" s="11" t="s">
        <v>356</v>
      </c>
    </row>
    <row r="58">
      <c r="B58" s="14">
        <v>53.0</v>
      </c>
      <c r="C58" s="15">
        <v>0.2157736342633143</v>
      </c>
      <c r="D58" s="2" t="s">
        <v>163</v>
      </c>
      <c r="E58" s="11">
        <v>200.0</v>
      </c>
      <c r="F58" s="2" t="s">
        <v>156</v>
      </c>
      <c r="G58" s="11" t="s">
        <v>357</v>
      </c>
      <c r="H58" s="11">
        <v>1050.0</v>
      </c>
      <c r="I58" s="2"/>
      <c r="J58" s="11"/>
      <c r="K58" s="11" t="s">
        <v>210</v>
      </c>
      <c r="L58" s="2"/>
      <c r="M58" s="2"/>
      <c r="N58" s="11" t="s">
        <v>358</v>
      </c>
    </row>
    <row r="59">
      <c r="B59" s="14">
        <v>54.0</v>
      </c>
      <c r="C59" s="15">
        <v>0.22117692129540956</v>
      </c>
      <c r="D59" s="2" t="s">
        <v>163</v>
      </c>
      <c r="E59" s="11">
        <v>200.0</v>
      </c>
      <c r="F59" s="2" t="s">
        <v>156</v>
      </c>
      <c r="G59" s="11" t="s">
        <v>359</v>
      </c>
      <c r="H59" s="11">
        <v>1050.0</v>
      </c>
      <c r="I59" s="2"/>
      <c r="J59" s="2"/>
      <c r="K59" s="11" t="s">
        <v>210</v>
      </c>
      <c r="L59" s="11"/>
      <c r="M59" s="2"/>
      <c r="N59" s="11" t="s">
        <v>358</v>
      </c>
    </row>
    <row r="60">
      <c r="B60" s="82">
        <v>55.0</v>
      </c>
      <c r="C60" s="15">
        <v>0.2294694560187054</v>
      </c>
      <c r="D60" s="2" t="s">
        <v>163</v>
      </c>
      <c r="E60" s="11">
        <v>30.0</v>
      </c>
      <c r="F60" s="2" t="s">
        <v>156</v>
      </c>
      <c r="G60" s="11" t="s">
        <v>360</v>
      </c>
      <c r="H60" s="11"/>
      <c r="I60" s="2"/>
      <c r="J60" s="11" t="s">
        <v>361</v>
      </c>
      <c r="K60" s="2"/>
      <c r="L60" s="2"/>
      <c r="M60" s="2"/>
      <c r="N60" s="11" t="s">
        <v>362</v>
      </c>
      <c r="P60" s="14" t="s">
        <v>363</v>
      </c>
    </row>
    <row r="61">
      <c r="B61" s="82">
        <v>56.0</v>
      </c>
      <c r="C61" s="15">
        <v>0.23597105324006407</v>
      </c>
      <c r="D61" s="11" t="s">
        <v>163</v>
      </c>
      <c r="E61" s="11">
        <v>30.0</v>
      </c>
      <c r="F61" s="2" t="s">
        <v>156</v>
      </c>
      <c r="G61" s="11" t="s">
        <v>364</v>
      </c>
      <c r="H61" s="11"/>
      <c r="I61" s="2"/>
      <c r="J61" s="11"/>
      <c r="K61" s="2"/>
      <c r="L61" s="2"/>
      <c r="M61" s="2"/>
      <c r="N61" s="11" t="s">
        <v>362</v>
      </c>
      <c r="P61" s="14"/>
    </row>
    <row r="62">
      <c r="B62" s="82">
        <v>57.0</v>
      </c>
      <c r="C62" s="15">
        <v>0.2392243750000489</v>
      </c>
      <c r="D62" s="11" t="s">
        <v>163</v>
      </c>
      <c r="E62" s="11">
        <v>30.0</v>
      </c>
      <c r="F62" s="2" t="s">
        <v>156</v>
      </c>
      <c r="G62" s="11" t="s">
        <v>365</v>
      </c>
      <c r="H62" s="11"/>
      <c r="I62" s="2"/>
      <c r="J62" s="11"/>
      <c r="K62" s="11" t="s">
        <v>366</v>
      </c>
      <c r="L62" s="2"/>
      <c r="M62" s="2"/>
      <c r="N62" s="11" t="s">
        <v>367</v>
      </c>
      <c r="P62" s="14"/>
    </row>
    <row r="63">
      <c r="B63" s="82">
        <v>58.0</v>
      </c>
      <c r="C63" s="15">
        <v>0.24319574073888361</v>
      </c>
      <c r="D63" s="11" t="s">
        <v>163</v>
      </c>
      <c r="E63" s="11">
        <v>30.0</v>
      </c>
      <c r="F63" s="2" t="s">
        <v>156</v>
      </c>
      <c r="G63" s="11" t="s">
        <v>368</v>
      </c>
      <c r="H63" s="11"/>
      <c r="I63" s="2"/>
      <c r="J63" s="11"/>
      <c r="K63" s="11"/>
      <c r="L63" s="2"/>
      <c r="M63" s="2"/>
      <c r="N63" s="11" t="s">
        <v>369</v>
      </c>
      <c r="P63" s="14"/>
    </row>
    <row r="64">
      <c r="C64" s="15"/>
      <c r="D64" s="2"/>
      <c r="E64" s="11"/>
      <c r="F64" s="2"/>
      <c r="G64" s="11"/>
      <c r="H64" s="11"/>
      <c r="I64" s="2"/>
      <c r="J64" s="2"/>
      <c r="K64" s="2"/>
      <c r="L64" s="2"/>
      <c r="M64" s="2"/>
      <c r="N64" s="11"/>
    </row>
    <row r="65">
      <c r="C65" s="15"/>
      <c r="D65" s="2"/>
      <c r="E65" s="11"/>
      <c r="F65" s="2"/>
      <c r="G65" s="11"/>
      <c r="H65" s="11"/>
      <c r="I65" s="2"/>
      <c r="J65" s="2"/>
      <c r="K65" s="11"/>
      <c r="L65" s="11"/>
      <c r="M65" s="2"/>
      <c r="N65" s="11"/>
    </row>
    <row r="67">
      <c r="B67" s="14">
        <v>59.0</v>
      </c>
      <c r="C67" s="15">
        <v>0.25189061342098285</v>
      </c>
      <c r="D67" s="14" t="s">
        <v>154</v>
      </c>
      <c r="E67" s="72" t="s">
        <v>155</v>
      </c>
      <c r="F67" s="14" t="s">
        <v>156</v>
      </c>
      <c r="N67" s="11" t="s">
        <v>292</v>
      </c>
    </row>
    <row r="68">
      <c r="B68" s="14">
        <v>60.0</v>
      </c>
      <c r="C68" s="83">
        <v>0.25632627314917045</v>
      </c>
      <c r="D68" s="14" t="s">
        <v>158</v>
      </c>
      <c r="E68" s="72" t="s">
        <v>159</v>
      </c>
      <c r="F68" s="14" t="s">
        <v>156</v>
      </c>
      <c r="N68" s="11" t="s">
        <v>370</v>
      </c>
    </row>
    <row r="69">
      <c r="N69" s="11"/>
    </row>
    <row r="70">
      <c r="B70" s="72" t="s">
        <v>371</v>
      </c>
      <c r="C70" s="15">
        <v>0.2686694791627815</v>
      </c>
      <c r="D70" s="14" t="s">
        <v>226</v>
      </c>
      <c r="E70" s="14">
        <v>1800.0</v>
      </c>
      <c r="F70" s="14" t="s">
        <v>156</v>
      </c>
    </row>
    <row r="71">
      <c r="C71" s="15"/>
    </row>
    <row r="72">
      <c r="C72" s="15"/>
    </row>
    <row r="73">
      <c r="C73" s="15"/>
    </row>
  </sheetData>
  <mergeCells count="13">
    <mergeCell ref="B5:B6"/>
    <mergeCell ref="C5:C6"/>
    <mergeCell ref="K5:M5"/>
    <mergeCell ref="N5:N6"/>
    <mergeCell ref="O5:S6"/>
    <mergeCell ref="O7:S7"/>
    <mergeCell ref="C1:F1"/>
    <mergeCell ref="H1:N1"/>
    <mergeCell ref="O1:S1"/>
    <mergeCell ref="H2:N2"/>
    <mergeCell ref="O2:S2"/>
    <mergeCell ref="O3:S3"/>
    <mergeCell ref="O4:S4"/>
  </mergeCells>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6.0" topLeftCell="A7" activePane="bottomLeft" state="frozen"/>
      <selection activeCell="B8" sqref="B8" pane="bottomLeft"/>
    </sheetView>
  </sheetViews>
  <sheetFormatPr customHeight="1" defaultColWidth="12.63" defaultRowHeight="15.75"/>
  <cols>
    <col customWidth="1" min="14" max="14" width="30.88"/>
  </cols>
  <sheetData>
    <row r="1">
      <c r="A1" s="43"/>
      <c r="B1" s="44" t="s">
        <v>119</v>
      </c>
      <c r="C1" s="45" t="s">
        <v>372</v>
      </c>
      <c r="D1" s="46"/>
      <c r="E1" s="46"/>
      <c r="F1" s="47"/>
      <c r="G1" s="44" t="s">
        <v>120</v>
      </c>
      <c r="H1" s="71" t="s">
        <v>373</v>
      </c>
      <c r="I1" s="49"/>
      <c r="J1" s="49"/>
      <c r="K1" s="49"/>
      <c r="L1" s="49"/>
      <c r="M1" s="49"/>
      <c r="N1" s="50"/>
      <c r="O1" s="48"/>
      <c r="P1" s="49"/>
      <c r="Q1" s="49"/>
      <c r="R1" s="49"/>
      <c r="S1" s="50"/>
    </row>
    <row r="2">
      <c r="A2" s="51"/>
      <c r="B2" s="52" t="s">
        <v>121</v>
      </c>
      <c r="C2" s="53" t="s">
        <v>150</v>
      </c>
      <c r="D2" s="54"/>
      <c r="E2" s="54"/>
      <c r="F2" s="55"/>
      <c r="G2" s="56" t="s">
        <v>122</v>
      </c>
      <c r="H2" s="57" t="s">
        <v>123</v>
      </c>
      <c r="I2" s="49"/>
      <c r="J2" s="49"/>
      <c r="K2" s="49"/>
      <c r="L2" s="49"/>
      <c r="M2" s="49"/>
      <c r="N2" s="50"/>
      <c r="O2" s="48"/>
      <c r="P2" s="49"/>
      <c r="Q2" s="49"/>
      <c r="R2" s="49"/>
      <c r="S2" s="50"/>
    </row>
    <row r="3">
      <c r="A3" s="58"/>
      <c r="B3" s="59"/>
      <c r="C3" s="59"/>
      <c r="D3" s="59"/>
      <c r="E3" s="59"/>
      <c r="F3" s="59"/>
      <c r="G3" s="59"/>
      <c r="H3" s="59"/>
      <c r="I3" s="59"/>
      <c r="J3" s="59"/>
      <c r="K3" s="59"/>
      <c r="L3" s="59"/>
      <c r="M3" s="59"/>
      <c r="N3" s="59"/>
      <c r="O3" s="48"/>
      <c r="P3" s="49"/>
      <c r="Q3" s="49"/>
      <c r="R3" s="49"/>
      <c r="S3" s="50"/>
    </row>
    <row r="4">
      <c r="A4" s="51"/>
      <c r="B4" s="43"/>
      <c r="C4" s="43"/>
      <c r="D4" s="43"/>
      <c r="E4" s="43"/>
      <c r="F4" s="43"/>
      <c r="G4" s="43"/>
      <c r="H4" s="43"/>
      <c r="I4" s="43"/>
      <c r="J4" s="43"/>
      <c r="K4" s="43"/>
      <c r="L4" s="43"/>
      <c r="M4" s="43"/>
      <c r="N4" s="43"/>
      <c r="O4" s="48"/>
      <c r="P4" s="49"/>
      <c r="Q4" s="49"/>
      <c r="R4" s="49"/>
      <c r="S4" s="50"/>
    </row>
    <row r="5">
      <c r="A5" s="60" t="s">
        <v>124</v>
      </c>
      <c r="B5" s="61" t="s">
        <v>125</v>
      </c>
      <c r="C5" s="61" t="s">
        <v>126</v>
      </c>
      <c r="D5" s="62"/>
      <c r="E5" s="63" t="s">
        <v>127</v>
      </c>
      <c r="F5" s="63" t="s">
        <v>128</v>
      </c>
      <c r="G5" s="62"/>
      <c r="H5" s="62"/>
      <c r="I5" s="63" t="s">
        <v>129</v>
      </c>
      <c r="J5" s="63" t="s">
        <v>130</v>
      </c>
      <c r="K5" s="64" t="s">
        <v>131</v>
      </c>
      <c r="L5" s="49"/>
      <c r="M5" s="50"/>
      <c r="N5" s="65" t="s">
        <v>132</v>
      </c>
      <c r="O5" s="66" t="s">
        <v>133</v>
      </c>
      <c r="S5" s="67"/>
    </row>
    <row r="6">
      <c r="A6" s="60" t="s">
        <v>134</v>
      </c>
      <c r="B6" s="50"/>
      <c r="C6" s="50"/>
      <c r="D6" s="63" t="s">
        <v>135</v>
      </c>
      <c r="E6" s="63" t="s">
        <v>136</v>
      </c>
      <c r="F6" s="63" t="s">
        <v>137</v>
      </c>
      <c r="G6" s="63" t="s">
        <v>138</v>
      </c>
      <c r="H6" s="63" t="s">
        <v>139</v>
      </c>
      <c r="I6" s="63" t="s">
        <v>140</v>
      </c>
      <c r="J6" s="63" t="s">
        <v>141</v>
      </c>
      <c r="K6" s="63" t="s">
        <v>142</v>
      </c>
      <c r="L6" s="63" t="s">
        <v>143</v>
      </c>
      <c r="M6" s="63" t="s">
        <v>144</v>
      </c>
      <c r="N6" s="50"/>
      <c r="O6" s="49"/>
      <c r="P6" s="49"/>
      <c r="Q6" s="49"/>
      <c r="R6" s="49"/>
      <c r="S6" s="50"/>
    </row>
    <row r="7">
      <c r="A7" s="68"/>
      <c r="B7" s="55"/>
      <c r="C7" s="69" t="s">
        <v>145</v>
      </c>
      <c r="D7" s="2"/>
      <c r="E7" s="2"/>
      <c r="F7" s="2"/>
      <c r="G7" s="2"/>
      <c r="H7" s="2"/>
      <c r="I7" s="2"/>
      <c r="J7" s="2"/>
      <c r="K7" s="2"/>
      <c r="L7" s="2"/>
      <c r="M7" s="2"/>
      <c r="N7" s="70" t="s">
        <v>374</v>
      </c>
    </row>
    <row r="8">
      <c r="A8" s="14" t="s">
        <v>29</v>
      </c>
      <c r="N8" s="14" t="s">
        <v>375</v>
      </c>
    </row>
    <row r="9">
      <c r="C9" s="15">
        <v>0.6843306481459877</v>
      </c>
      <c r="D9" s="14" t="s">
        <v>376</v>
      </c>
    </row>
    <row r="11">
      <c r="B11" s="14">
        <v>1.0</v>
      </c>
      <c r="C11" s="15">
        <v>0.7054547222214751</v>
      </c>
      <c r="D11" s="14" t="s">
        <v>154</v>
      </c>
      <c r="E11" s="72" t="s">
        <v>155</v>
      </c>
      <c r="F11" s="14" t="s">
        <v>156</v>
      </c>
      <c r="N11" s="14" t="s">
        <v>271</v>
      </c>
    </row>
    <row r="12">
      <c r="B12" s="14">
        <v>2.0</v>
      </c>
      <c r="C12" s="15">
        <v>0.707037037037037</v>
      </c>
      <c r="D12" s="14" t="s">
        <v>158</v>
      </c>
      <c r="E12" s="72" t="s">
        <v>159</v>
      </c>
      <c r="F12" s="14" t="s">
        <v>156</v>
      </c>
      <c r="N12" s="14" t="s">
        <v>160</v>
      </c>
    </row>
    <row r="14">
      <c r="B14" s="72" t="s">
        <v>377</v>
      </c>
      <c r="C14" s="15">
        <v>0.720277673608507</v>
      </c>
      <c r="D14" s="14" t="s">
        <v>234</v>
      </c>
      <c r="E14" s="14">
        <v>0.0</v>
      </c>
      <c r="F14" s="14" t="s">
        <v>156</v>
      </c>
    </row>
    <row r="16">
      <c r="B16" s="14">
        <v>13.0</v>
      </c>
      <c r="C16" s="15">
        <v>0.7441420138929971</v>
      </c>
      <c r="D16" s="74" t="s">
        <v>213</v>
      </c>
      <c r="E16" s="74" t="s">
        <v>236</v>
      </c>
      <c r="F16" s="14" t="s">
        <v>156</v>
      </c>
      <c r="N16" s="74" t="s">
        <v>378</v>
      </c>
    </row>
    <row r="17">
      <c r="B17" s="14">
        <v>14.0</v>
      </c>
      <c r="C17" s="15">
        <v>0.7460035648109624</v>
      </c>
      <c r="D17" s="74" t="s">
        <v>213</v>
      </c>
      <c r="E17" s="14" t="s">
        <v>379</v>
      </c>
      <c r="F17" s="14" t="s">
        <v>156</v>
      </c>
      <c r="L17" s="14" t="s">
        <v>307</v>
      </c>
      <c r="N17" s="74" t="s">
        <v>380</v>
      </c>
    </row>
    <row r="18">
      <c r="B18" s="14">
        <v>15.0</v>
      </c>
      <c r="C18" s="15">
        <v>0.7477059375014505</v>
      </c>
      <c r="D18" s="74" t="s">
        <v>213</v>
      </c>
      <c r="E18" s="14" t="s">
        <v>381</v>
      </c>
      <c r="F18" s="14" t="s">
        <v>156</v>
      </c>
      <c r="N18" s="74" t="s">
        <v>382</v>
      </c>
    </row>
    <row r="19">
      <c r="B19" s="14">
        <v>16.0</v>
      </c>
      <c r="C19" s="15">
        <v>0.7496291203715373</v>
      </c>
      <c r="D19" s="74" t="s">
        <v>213</v>
      </c>
      <c r="E19" s="74" t="s">
        <v>383</v>
      </c>
      <c r="F19" s="14" t="s">
        <v>156</v>
      </c>
      <c r="G19" s="14"/>
      <c r="N19" s="74" t="s">
        <v>384</v>
      </c>
    </row>
    <row r="20">
      <c r="B20" s="14">
        <v>17.0</v>
      </c>
      <c r="C20" s="15">
        <v>0.7517771527782315</v>
      </c>
      <c r="D20" s="74" t="s">
        <v>213</v>
      </c>
      <c r="E20" s="74" t="s">
        <v>385</v>
      </c>
      <c r="F20" s="14" t="s">
        <v>156</v>
      </c>
      <c r="G20" s="14"/>
      <c r="N20" s="74" t="s">
        <v>386</v>
      </c>
    </row>
    <row r="21">
      <c r="B21" s="14">
        <v>18.0</v>
      </c>
      <c r="C21" s="15">
        <v>0.7544797106529586</v>
      </c>
      <c r="D21" s="74" t="s">
        <v>213</v>
      </c>
      <c r="E21" s="14" t="s">
        <v>387</v>
      </c>
      <c r="F21" s="14" t="s">
        <v>156</v>
      </c>
      <c r="N21" s="74" t="s">
        <v>388</v>
      </c>
    </row>
    <row r="23">
      <c r="B23" s="14">
        <v>19.0</v>
      </c>
      <c r="C23" s="15">
        <v>0.7823996412043925</v>
      </c>
      <c r="D23" s="14" t="s">
        <v>161</v>
      </c>
      <c r="E23" s="72">
        <v>300.0</v>
      </c>
      <c r="F23" s="14" t="s">
        <v>156</v>
      </c>
      <c r="H23" s="14">
        <v>1050.0</v>
      </c>
      <c r="I23" s="72" t="s">
        <v>165</v>
      </c>
      <c r="J23" s="14" t="s">
        <v>389</v>
      </c>
      <c r="N23" s="14" t="s">
        <v>390</v>
      </c>
    </row>
    <row r="24">
      <c r="B24" s="14">
        <v>20.0</v>
      </c>
      <c r="C24" s="15">
        <v>0.7905838310180116</v>
      </c>
      <c r="D24" s="14" t="s">
        <v>163</v>
      </c>
      <c r="E24" s="72">
        <v>1800.0</v>
      </c>
      <c r="F24" s="14" t="s">
        <v>156</v>
      </c>
      <c r="G24" s="14" t="s">
        <v>391</v>
      </c>
      <c r="H24" s="14">
        <v>1050.0</v>
      </c>
      <c r="I24" s="72" t="s">
        <v>165</v>
      </c>
      <c r="J24" s="14" t="s">
        <v>392</v>
      </c>
      <c r="N24" s="14" t="s">
        <v>250</v>
      </c>
    </row>
    <row r="25">
      <c r="B25" s="14">
        <v>21.0</v>
      </c>
      <c r="C25" s="15">
        <v>0.8125925925925926</v>
      </c>
      <c r="D25" s="14" t="s">
        <v>163</v>
      </c>
      <c r="E25" s="72">
        <v>1800.0</v>
      </c>
      <c r="F25" s="14" t="s">
        <v>156</v>
      </c>
      <c r="G25" s="14" t="s">
        <v>393</v>
      </c>
      <c r="H25" s="14">
        <v>1050.0</v>
      </c>
      <c r="I25" s="72" t="s">
        <v>165</v>
      </c>
      <c r="J25" s="14" t="s">
        <v>394</v>
      </c>
      <c r="N25" s="14" t="s">
        <v>169</v>
      </c>
    </row>
    <row r="26">
      <c r="B26" s="14">
        <v>22.0</v>
      </c>
      <c r="C26" s="15">
        <v>0.8351851851851851</v>
      </c>
      <c r="D26" s="14" t="s">
        <v>163</v>
      </c>
      <c r="E26" s="72">
        <v>1800.0</v>
      </c>
      <c r="F26" s="14" t="s">
        <v>156</v>
      </c>
      <c r="H26" s="14">
        <v>1050.0</v>
      </c>
      <c r="I26" s="72" t="s">
        <v>165</v>
      </c>
      <c r="J26" s="14" t="s">
        <v>395</v>
      </c>
      <c r="N26" s="14" t="s">
        <v>171</v>
      </c>
    </row>
    <row r="27">
      <c r="B27" s="14">
        <v>23.0</v>
      </c>
      <c r="C27" s="15">
        <v>0.8575578703703703</v>
      </c>
      <c r="D27" s="14" t="s">
        <v>163</v>
      </c>
      <c r="E27" s="72">
        <v>1800.0</v>
      </c>
      <c r="F27" s="14" t="s">
        <v>156</v>
      </c>
      <c r="G27" s="14" t="s">
        <v>396</v>
      </c>
      <c r="H27" s="14">
        <v>1050.0</v>
      </c>
      <c r="I27" s="72" t="s">
        <v>165</v>
      </c>
      <c r="J27" s="14" t="s">
        <v>395</v>
      </c>
      <c r="N27" s="14" t="s">
        <v>173</v>
      </c>
    </row>
    <row r="28">
      <c r="B28" s="14">
        <v>24.0</v>
      </c>
      <c r="C28" s="15">
        <v>0.8800727777779684</v>
      </c>
      <c r="D28" s="14" t="s">
        <v>154</v>
      </c>
      <c r="E28" s="72" t="s">
        <v>155</v>
      </c>
      <c r="F28" s="14" t="s">
        <v>156</v>
      </c>
      <c r="I28" s="73"/>
    </row>
    <row r="29">
      <c r="B29" s="14">
        <v>25.0</v>
      </c>
      <c r="C29" s="15">
        <v>0.8825856018520426</v>
      </c>
      <c r="D29" s="14" t="s">
        <v>158</v>
      </c>
      <c r="E29" s="72" t="s">
        <v>159</v>
      </c>
      <c r="F29" s="14" t="s">
        <v>156</v>
      </c>
      <c r="I29" s="73"/>
    </row>
    <row r="30">
      <c r="B30" s="14">
        <v>26.0</v>
      </c>
      <c r="C30" s="15">
        <v>0.8845717592592592</v>
      </c>
      <c r="D30" s="14" t="s">
        <v>163</v>
      </c>
      <c r="E30" s="72">
        <v>1800.0</v>
      </c>
      <c r="F30" s="14" t="s">
        <v>156</v>
      </c>
      <c r="G30" s="14" t="s">
        <v>397</v>
      </c>
      <c r="H30" s="14">
        <v>1050.0</v>
      </c>
      <c r="I30" s="72" t="s">
        <v>165</v>
      </c>
      <c r="N30" s="14" t="s">
        <v>175</v>
      </c>
    </row>
    <row r="31">
      <c r="B31" s="14">
        <v>27.0</v>
      </c>
      <c r="C31" s="15">
        <v>0.905818657411146</v>
      </c>
      <c r="D31" s="14" t="s">
        <v>163</v>
      </c>
      <c r="E31" s="72">
        <v>1800.0</v>
      </c>
      <c r="F31" s="14" t="s">
        <v>156</v>
      </c>
      <c r="G31" s="14" t="s">
        <v>178</v>
      </c>
      <c r="H31" s="14">
        <v>1050.0</v>
      </c>
      <c r="I31" s="72" t="s">
        <v>165</v>
      </c>
      <c r="J31" s="14" t="s">
        <v>361</v>
      </c>
      <c r="N31" s="14" t="s">
        <v>177</v>
      </c>
    </row>
    <row r="32">
      <c r="B32" s="14">
        <v>28.0</v>
      </c>
      <c r="C32" s="15">
        <v>0.9289882175944513</v>
      </c>
      <c r="D32" s="14" t="s">
        <v>163</v>
      </c>
      <c r="E32" s="72">
        <v>1800.0</v>
      </c>
      <c r="F32" s="14" t="s">
        <v>156</v>
      </c>
      <c r="G32" s="14" t="s">
        <v>266</v>
      </c>
      <c r="H32" s="14">
        <v>1050.0</v>
      </c>
      <c r="I32" s="72" t="s">
        <v>165</v>
      </c>
      <c r="J32" s="14" t="s">
        <v>247</v>
      </c>
      <c r="N32" s="14" t="s">
        <v>179</v>
      </c>
    </row>
    <row r="33">
      <c r="D33" s="11"/>
      <c r="E33" s="11"/>
      <c r="F33" s="2"/>
      <c r="G33" s="11"/>
      <c r="H33" s="11"/>
      <c r="I33" s="2"/>
      <c r="J33" s="11"/>
      <c r="K33" s="2"/>
      <c r="L33" s="2"/>
      <c r="M33" s="2"/>
      <c r="N33" s="79"/>
    </row>
    <row r="34">
      <c r="B34" s="14">
        <v>29.0</v>
      </c>
      <c r="C34" s="15">
        <v>0.953738437499851</v>
      </c>
      <c r="D34" s="11" t="s">
        <v>163</v>
      </c>
      <c r="E34" s="11">
        <v>30.0</v>
      </c>
      <c r="F34" s="2" t="s">
        <v>156</v>
      </c>
      <c r="G34" s="11" t="s">
        <v>352</v>
      </c>
      <c r="H34" s="11"/>
      <c r="I34" s="2"/>
      <c r="J34" s="11"/>
      <c r="K34" s="2"/>
      <c r="L34" s="2"/>
      <c r="M34" s="2"/>
      <c r="N34" s="80" t="s">
        <v>398</v>
      </c>
    </row>
    <row r="35">
      <c r="B35" s="14">
        <v>30.0</v>
      </c>
      <c r="C35" s="15">
        <v>0.9577293055554037</v>
      </c>
      <c r="D35" s="2" t="s">
        <v>163</v>
      </c>
      <c r="E35" s="11">
        <v>200.0</v>
      </c>
      <c r="F35" s="2" t="s">
        <v>156</v>
      </c>
      <c r="G35" s="11"/>
      <c r="H35" s="11"/>
      <c r="I35" s="2"/>
      <c r="J35" s="2"/>
      <c r="K35" s="2"/>
      <c r="L35" s="11" t="s">
        <v>339</v>
      </c>
      <c r="M35" s="2"/>
      <c r="N35" s="11" t="s">
        <v>399</v>
      </c>
    </row>
    <row r="36">
      <c r="B36" s="14">
        <v>31.0</v>
      </c>
      <c r="C36" s="15">
        <v>0.962662569443637</v>
      </c>
      <c r="D36" s="2" t="s">
        <v>163</v>
      </c>
      <c r="E36" s="11">
        <v>200.0</v>
      </c>
      <c r="F36" s="2" t="s">
        <v>156</v>
      </c>
      <c r="G36" s="11"/>
      <c r="H36" s="11"/>
      <c r="I36" s="2"/>
      <c r="J36" s="2"/>
      <c r="K36" s="11"/>
      <c r="L36" s="11" t="s">
        <v>337</v>
      </c>
      <c r="M36" s="2"/>
      <c r="N36" s="11" t="s">
        <v>399</v>
      </c>
    </row>
    <row r="37">
      <c r="B37" s="14">
        <v>32.0</v>
      </c>
      <c r="C37" s="84">
        <v>0.966304189816583</v>
      </c>
      <c r="D37" s="2" t="s">
        <v>163</v>
      </c>
      <c r="E37" s="11">
        <v>200.0</v>
      </c>
      <c r="F37" s="2" t="s">
        <v>156</v>
      </c>
      <c r="G37" s="11"/>
      <c r="H37" s="11"/>
      <c r="I37" s="2"/>
      <c r="J37" s="2"/>
      <c r="K37" s="11" t="s">
        <v>341</v>
      </c>
      <c r="L37" s="11"/>
      <c r="M37" s="2"/>
      <c r="N37" s="11" t="s">
        <v>399</v>
      </c>
    </row>
    <row r="38">
      <c r="B38" s="14">
        <v>33.0</v>
      </c>
      <c r="C38" s="15">
        <v>0.9702008449094137</v>
      </c>
      <c r="D38" s="11" t="s">
        <v>163</v>
      </c>
      <c r="E38" s="11">
        <v>30.0</v>
      </c>
      <c r="F38" s="2" t="s">
        <v>156</v>
      </c>
      <c r="G38" s="11"/>
      <c r="H38" s="11"/>
      <c r="I38" s="2"/>
      <c r="J38" s="2"/>
      <c r="K38" s="2"/>
      <c r="L38" s="11"/>
      <c r="M38" s="2"/>
      <c r="N38" s="11" t="s">
        <v>400</v>
      </c>
    </row>
    <row r="39">
      <c r="B39" s="14">
        <v>34.0</v>
      </c>
      <c r="C39" s="15">
        <v>0.9735895601843367</v>
      </c>
      <c r="D39" s="2" t="s">
        <v>163</v>
      </c>
      <c r="E39" s="11">
        <v>200.0</v>
      </c>
      <c r="F39" s="2" t="s">
        <v>156</v>
      </c>
      <c r="G39" s="11"/>
      <c r="H39" s="11"/>
      <c r="I39" s="2"/>
      <c r="J39" s="2"/>
      <c r="K39" s="11"/>
      <c r="L39" s="11" t="s">
        <v>342</v>
      </c>
      <c r="M39" s="2"/>
      <c r="N39" s="11" t="s">
        <v>400</v>
      </c>
    </row>
    <row r="40">
      <c r="B40" s="14">
        <v>35.0</v>
      </c>
      <c r="C40" s="15">
        <v>0.977339293982368</v>
      </c>
      <c r="D40" s="2" t="s">
        <v>163</v>
      </c>
      <c r="E40" s="11">
        <v>200.0</v>
      </c>
      <c r="F40" s="2" t="s">
        <v>156</v>
      </c>
      <c r="G40" s="11"/>
      <c r="H40" s="11"/>
      <c r="I40" s="2"/>
      <c r="J40" s="2"/>
      <c r="K40" s="11" t="s">
        <v>341</v>
      </c>
      <c r="L40" s="11"/>
      <c r="M40" s="2"/>
      <c r="N40" s="11" t="s">
        <v>400</v>
      </c>
    </row>
    <row r="41">
      <c r="A41" s="2"/>
      <c r="B41" s="11">
        <v>36.0</v>
      </c>
      <c r="C41" s="12">
        <v>0.9811655208322918</v>
      </c>
      <c r="D41" s="2" t="s">
        <v>163</v>
      </c>
      <c r="E41" s="85">
        <v>200.0</v>
      </c>
      <c r="F41" s="2" t="s">
        <v>156</v>
      </c>
      <c r="G41" s="2"/>
      <c r="H41" s="2"/>
      <c r="I41" s="2"/>
      <c r="J41" s="2"/>
      <c r="K41" s="11" t="s">
        <v>401</v>
      </c>
      <c r="L41" s="11" t="s">
        <v>402</v>
      </c>
      <c r="M41" s="2"/>
      <c r="N41" s="2" t="s">
        <v>400</v>
      </c>
      <c r="O41" s="2"/>
      <c r="P41" s="2"/>
      <c r="Q41" s="2"/>
      <c r="R41" s="2"/>
      <c r="S41" s="2"/>
      <c r="T41" s="2"/>
      <c r="U41" s="2"/>
      <c r="V41" s="2"/>
      <c r="W41" s="2"/>
      <c r="X41" s="2"/>
      <c r="Y41" s="2"/>
      <c r="Z41" s="2"/>
    </row>
    <row r="43">
      <c r="A43" s="14" t="s">
        <v>31</v>
      </c>
      <c r="B43" s="14"/>
      <c r="C43" s="15"/>
      <c r="D43" s="14"/>
      <c r="E43" s="72"/>
      <c r="F43" s="14"/>
    </row>
    <row r="44">
      <c r="B44" s="14">
        <v>37.0</v>
      </c>
      <c r="C44" s="15">
        <v>0.023815520835341886</v>
      </c>
      <c r="D44" s="14" t="s">
        <v>154</v>
      </c>
      <c r="E44" s="72" t="s">
        <v>155</v>
      </c>
      <c r="F44" s="14" t="s">
        <v>156</v>
      </c>
    </row>
    <row r="45">
      <c r="B45" s="14">
        <v>38.0</v>
      </c>
      <c r="C45" s="15">
        <v>0.02741199074080214</v>
      </c>
      <c r="D45" s="14" t="s">
        <v>158</v>
      </c>
      <c r="E45" s="72" t="s">
        <v>159</v>
      </c>
      <c r="F45" s="14" t="s">
        <v>156</v>
      </c>
    </row>
    <row r="46">
      <c r="N46" s="14" t="s">
        <v>272</v>
      </c>
    </row>
    <row r="47">
      <c r="B47" s="14">
        <v>39.0</v>
      </c>
      <c r="C47" s="15">
        <v>0.03226765045837965</v>
      </c>
      <c r="D47" s="14" t="s">
        <v>161</v>
      </c>
      <c r="E47" s="72">
        <v>300.0</v>
      </c>
      <c r="F47" s="14" t="s">
        <v>156</v>
      </c>
      <c r="G47" s="14" t="s">
        <v>403</v>
      </c>
      <c r="H47" s="14">
        <v>1035.0</v>
      </c>
      <c r="I47" s="72" t="s">
        <v>165</v>
      </c>
      <c r="J47" s="14" t="s">
        <v>404</v>
      </c>
    </row>
    <row r="48">
      <c r="B48" s="14">
        <v>40.0</v>
      </c>
      <c r="C48" s="15">
        <v>0.04200158565072343</v>
      </c>
      <c r="D48" s="14" t="s">
        <v>163</v>
      </c>
      <c r="E48" s="72">
        <v>1800.0</v>
      </c>
      <c r="F48" s="14" t="s">
        <v>156</v>
      </c>
      <c r="G48" s="14" t="s">
        <v>279</v>
      </c>
      <c r="H48" s="14">
        <v>1020.0</v>
      </c>
      <c r="I48" s="72" t="s">
        <v>165</v>
      </c>
      <c r="J48" s="14" t="s">
        <v>405</v>
      </c>
      <c r="N48" s="14" t="s">
        <v>406</v>
      </c>
    </row>
    <row r="49">
      <c r="B49" s="14">
        <v>41.0</v>
      </c>
      <c r="C49" s="15">
        <v>0.06303738425776828</v>
      </c>
      <c r="D49" s="14" t="s">
        <v>163</v>
      </c>
      <c r="E49" s="72">
        <v>1800.0</v>
      </c>
      <c r="F49" s="14" t="s">
        <v>156</v>
      </c>
      <c r="G49" s="14" t="s">
        <v>407</v>
      </c>
      <c r="H49" s="14">
        <v>1055.0</v>
      </c>
      <c r="I49" s="72" t="s">
        <v>165</v>
      </c>
      <c r="J49" s="14" t="s">
        <v>408</v>
      </c>
      <c r="N49" s="14" t="s">
        <v>409</v>
      </c>
    </row>
    <row r="50">
      <c r="B50" s="14">
        <v>42.0</v>
      </c>
      <c r="C50" s="15">
        <v>0.09341064814361744</v>
      </c>
      <c r="D50" s="14" t="s">
        <v>163</v>
      </c>
      <c r="E50" s="72">
        <v>1800.0</v>
      </c>
      <c r="F50" s="14" t="s">
        <v>156</v>
      </c>
      <c r="G50" s="14" t="s">
        <v>410</v>
      </c>
      <c r="H50" s="14">
        <v>1055.0</v>
      </c>
      <c r="I50" s="72" t="s">
        <v>165</v>
      </c>
      <c r="J50" s="14" t="s">
        <v>411</v>
      </c>
      <c r="N50" s="14" t="s">
        <v>171</v>
      </c>
    </row>
    <row r="51">
      <c r="B51" s="14">
        <v>43.0</v>
      </c>
      <c r="C51" s="15">
        <v>0.11511925925879041</v>
      </c>
      <c r="D51" s="14" t="s">
        <v>163</v>
      </c>
      <c r="E51" s="72">
        <v>1800.0</v>
      </c>
      <c r="F51" s="14" t="s">
        <v>156</v>
      </c>
      <c r="G51" s="14" t="s">
        <v>278</v>
      </c>
      <c r="H51" s="14">
        <v>1055.0</v>
      </c>
      <c r="I51" s="72" t="s">
        <v>165</v>
      </c>
      <c r="J51" s="14" t="s">
        <v>411</v>
      </c>
      <c r="N51" s="14" t="s">
        <v>173</v>
      </c>
    </row>
    <row r="52">
      <c r="B52" s="14">
        <v>44.0</v>
      </c>
      <c r="C52" s="15">
        <v>0.13803002314671176</v>
      </c>
      <c r="D52" s="14" t="s">
        <v>163</v>
      </c>
      <c r="E52" s="72">
        <v>1800.0</v>
      </c>
      <c r="F52" s="14" t="s">
        <v>156</v>
      </c>
      <c r="G52" s="14" t="s">
        <v>412</v>
      </c>
      <c r="H52" s="14">
        <v>1055.0</v>
      </c>
      <c r="I52" s="72" t="s">
        <v>165</v>
      </c>
      <c r="J52" s="14" t="s">
        <v>413</v>
      </c>
      <c r="N52" s="14" t="s">
        <v>175</v>
      </c>
    </row>
    <row r="53">
      <c r="B53" s="14">
        <v>45.0</v>
      </c>
      <c r="C53" s="15">
        <v>0.15949074074074074</v>
      </c>
      <c r="D53" s="14" t="s">
        <v>163</v>
      </c>
      <c r="E53" s="72">
        <v>1800.0</v>
      </c>
      <c r="F53" s="14" t="s">
        <v>156</v>
      </c>
      <c r="H53" s="14">
        <v>1055.0</v>
      </c>
      <c r="I53" s="72" t="s">
        <v>165</v>
      </c>
      <c r="J53" s="14" t="s">
        <v>414</v>
      </c>
      <c r="N53" s="14" t="s">
        <v>177</v>
      </c>
    </row>
    <row r="54">
      <c r="B54" s="14">
        <v>46.0</v>
      </c>
      <c r="C54" s="15">
        <v>0.18210400463431142</v>
      </c>
      <c r="D54" s="14" t="s">
        <v>163</v>
      </c>
      <c r="E54" s="72">
        <v>1800.0</v>
      </c>
      <c r="F54" s="14" t="s">
        <v>156</v>
      </c>
      <c r="G54" s="14" t="s">
        <v>415</v>
      </c>
      <c r="H54" s="14">
        <v>1055.0</v>
      </c>
      <c r="I54" s="72" t="s">
        <v>165</v>
      </c>
      <c r="J54" s="14" t="s">
        <v>416</v>
      </c>
      <c r="N54" s="14" t="s">
        <v>179</v>
      </c>
    </row>
    <row r="56">
      <c r="B56" s="82">
        <v>47.0</v>
      </c>
      <c r="C56" s="15">
        <v>0.2055224074065336</v>
      </c>
      <c r="D56" s="2" t="s">
        <v>163</v>
      </c>
      <c r="E56" s="11">
        <v>30.0</v>
      </c>
      <c r="F56" s="2" t="s">
        <v>156</v>
      </c>
      <c r="G56" s="11" t="s">
        <v>417</v>
      </c>
      <c r="H56" s="11">
        <v>1055.0</v>
      </c>
      <c r="I56" s="2"/>
      <c r="J56" s="11" t="s">
        <v>418</v>
      </c>
      <c r="K56" s="2"/>
      <c r="L56" s="2"/>
      <c r="M56" s="2"/>
      <c r="N56" s="11" t="s">
        <v>419</v>
      </c>
    </row>
    <row r="57">
      <c r="B57" s="14">
        <v>48.0</v>
      </c>
      <c r="C57" s="15">
        <v>0.2092131828685524</v>
      </c>
      <c r="D57" s="2" t="s">
        <v>163</v>
      </c>
      <c r="E57" s="11">
        <v>200.0</v>
      </c>
      <c r="F57" s="2" t="s">
        <v>156</v>
      </c>
      <c r="G57" s="11" t="s">
        <v>420</v>
      </c>
      <c r="H57" s="11">
        <v>1055.0</v>
      </c>
      <c r="I57" s="2"/>
      <c r="J57" s="2"/>
      <c r="K57" s="11"/>
      <c r="L57" s="11" t="s">
        <v>421</v>
      </c>
      <c r="M57" s="2"/>
      <c r="N57" s="11" t="s">
        <v>422</v>
      </c>
    </row>
    <row r="58">
      <c r="B58" s="14">
        <v>49.0</v>
      </c>
      <c r="C58" s="15">
        <v>0.21359046296129236</v>
      </c>
      <c r="D58" s="2" t="s">
        <v>163</v>
      </c>
      <c r="E58" s="11">
        <v>200.0</v>
      </c>
      <c r="F58" s="2" t="s">
        <v>156</v>
      </c>
      <c r="G58" s="11" t="s">
        <v>423</v>
      </c>
      <c r="H58" s="11">
        <v>1055.0</v>
      </c>
      <c r="I58" s="2"/>
      <c r="J58" s="2"/>
      <c r="K58" s="11"/>
      <c r="L58" s="11" t="s">
        <v>183</v>
      </c>
      <c r="M58" s="2"/>
      <c r="N58" s="11" t="s">
        <v>422</v>
      </c>
    </row>
    <row r="59">
      <c r="B59" s="14">
        <v>50.0</v>
      </c>
      <c r="C59" s="15">
        <v>0.21758934027457144</v>
      </c>
      <c r="D59" s="2" t="s">
        <v>163</v>
      </c>
      <c r="E59" s="11">
        <v>30.0</v>
      </c>
      <c r="F59" s="2" t="s">
        <v>156</v>
      </c>
      <c r="G59" s="11" t="s">
        <v>424</v>
      </c>
      <c r="H59" s="11">
        <v>1055.0</v>
      </c>
      <c r="I59" s="2"/>
      <c r="J59" s="2"/>
      <c r="K59" s="2"/>
      <c r="L59" s="2"/>
      <c r="M59" s="2"/>
      <c r="N59" s="11" t="s">
        <v>425</v>
      </c>
    </row>
    <row r="60">
      <c r="B60" s="14">
        <v>51.0</v>
      </c>
      <c r="C60" s="15">
        <v>0.22084778935095528</v>
      </c>
      <c r="D60" s="2" t="s">
        <v>163</v>
      </c>
      <c r="E60" s="11">
        <v>200.0</v>
      </c>
      <c r="F60" s="2" t="s">
        <v>156</v>
      </c>
      <c r="G60" s="11" t="s">
        <v>424</v>
      </c>
      <c r="H60" s="11">
        <v>1055.0</v>
      </c>
      <c r="I60" s="2"/>
      <c r="J60" s="2"/>
      <c r="K60" s="11" t="s">
        <v>343</v>
      </c>
      <c r="L60" s="2"/>
      <c r="M60" s="2"/>
      <c r="N60" s="11" t="s">
        <v>426</v>
      </c>
    </row>
    <row r="61">
      <c r="B61" s="14">
        <v>52.0</v>
      </c>
      <c r="C61" s="15">
        <v>0.22464421296172077</v>
      </c>
      <c r="D61" s="2" t="s">
        <v>163</v>
      </c>
      <c r="E61" s="11">
        <v>200.0</v>
      </c>
      <c r="F61" s="2" t="s">
        <v>156</v>
      </c>
      <c r="G61" s="11" t="s">
        <v>427</v>
      </c>
      <c r="H61" s="11">
        <v>1055.0</v>
      </c>
      <c r="I61" s="2"/>
      <c r="J61" s="2"/>
      <c r="K61" s="11" t="s">
        <v>401</v>
      </c>
      <c r="L61" s="11"/>
      <c r="M61" s="2"/>
      <c r="N61" s="11" t="s">
        <v>428</v>
      </c>
    </row>
    <row r="63">
      <c r="B63" s="14">
        <v>53.0</v>
      </c>
      <c r="C63" s="15">
        <v>0.23016127315349877</v>
      </c>
      <c r="D63" s="14" t="s">
        <v>154</v>
      </c>
      <c r="E63" s="72" t="s">
        <v>155</v>
      </c>
      <c r="F63" s="14" t="s">
        <v>156</v>
      </c>
      <c r="G63" s="14" t="s">
        <v>429</v>
      </c>
      <c r="N63" s="11" t="s">
        <v>292</v>
      </c>
    </row>
    <row r="64">
      <c r="B64" s="14">
        <v>54.0</v>
      </c>
      <c r="C64" s="84">
        <v>0.23474722221726552</v>
      </c>
      <c r="D64" s="14" t="s">
        <v>158</v>
      </c>
      <c r="E64" s="72" t="s">
        <v>159</v>
      </c>
      <c r="F64" s="14" t="s">
        <v>156</v>
      </c>
      <c r="G64" s="14" t="s">
        <v>430</v>
      </c>
      <c r="N64" s="11" t="s">
        <v>292</v>
      </c>
    </row>
    <row r="65">
      <c r="N65" s="11"/>
    </row>
    <row r="66">
      <c r="B66" s="14">
        <v>55.0</v>
      </c>
      <c r="C66" s="15">
        <v>0.2515121411997825</v>
      </c>
      <c r="D66" s="74" t="s">
        <v>213</v>
      </c>
      <c r="E66" s="14" t="s">
        <v>214</v>
      </c>
      <c r="F66" s="14" t="s">
        <v>156</v>
      </c>
      <c r="N66" s="2" t="s">
        <v>431</v>
      </c>
    </row>
    <row r="67">
      <c r="B67" s="14">
        <v>56.0</v>
      </c>
      <c r="C67" s="15">
        <v>0.25485296296392335</v>
      </c>
      <c r="D67" s="74" t="s">
        <v>213</v>
      </c>
      <c r="E67" s="14" t="s">
        <v>432</v>
      </c>
      <c r="F67" s="14" t="s">
        <v>156</v>
      </c>
      <c r="N67" s="2" t="s">
        <v>433</v>
      </c>
    </row>
    <row r="68">
      <c r="B68" s="14">
        <v>57.0</v>
      </c>
      <c r="C68" s="15">
        <v>0.25763888888888886</v>
      </c>
      <c r="D68" s="74" t="s">
        <v>213</v>
      </c>
      <c r="E68" s="14" t="s">
        <v>434</v>
      </c>
      <c r="F68" s="14" t="s">
        <v>156</v>
      </c>
      <c r="N68" s="2" t="s">
        <v>435</v>
      </c>
    </row>
    <row r="69">
      <c r="B69" s="14">
        <v>58.0</v>
      </c>
      <c r="C69" s="15">
        <v>0.2597884143469855</v>
      </c>
      <c r="D69" s="74" t="s">
        <v>213</v>
      </c>
      <c r="E69" s="14" t="s">
        <v>436</v>
      </c>
      <c r="F69" s="14" t="s">
        <v>156</v>
      </c>
      <c r="N69" s="2" t="s">
        <v>437</v>
      </c>
    </row>
    <row r="70">
      <c r="N70" s="11"/>
    </row>
    <row r="71">
      <c r="N71" s="11"/>
    </row>
    <row r="72">
      <c r="N72" s="11"/>
    </row>
    <row r="73">
      <c r="B73" s="72" t="s">
        <v>438</v>
      </c>
      <c r="C73" s="15"/>
      <c r="D73" s="14" t="s">
        <v>226</v>
      </c>
      <c r="E73" s="14">
        <v>1800.0</v>
      </c>
      <c r="F73" s="14" t="s">
        <v>156</v>
      </c>
    </row>
  </sheetData>
  <mergeCells count="13">
    <mergeCell ref="B5:B6"/>
    <mergeCell ref="C5:C6"/>
    <mergeCell ref="K5:M5"/>
    <mergeCell ref="N5:N6"/>
    <mergeCell ref="O5:S6"/>
    <mergeCell ref="O7:S7"/>
    <mergeCell ref="C1:F1"/>
    <mergeCell ref="H1:N1"/>
    <mergeCell ref="O1:S1"/>
    <mergeCell ref="H2:N2"/>
    <mergeCell ref="O2:S2"/>
    <mergeCell ref="O3:S3"/>
    <mergeCell ref="O4:S4"/>
  </mergeCells>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6.0" topLeftCell="A7" activePane="bottomLeft" state="frozen"/>
      <selection activeCell="B8" sqref="B8" pane="bottomLeft"/>
    </sheetView>
  </sheetViews>
  <sheetFormatPr customHeight="1" defaultColWidth="12.63" defaultRowHeight="15.75"/>
  <cols>
    <col customWidth="1" min="14" max="14" width="30.88"/>
  </cols>
  <sheetData>
    <row r="1">
      <c r="A1" s="43"/>
      <c r="B1" s="44" t="s">
        <v>119</v>
      </c>
      <c r="C1" s="45" t="s">
        <v>439</v>
      </c>
      <c r="D1" s="46"/>
      <c r="E1" s="46"/>
      <c r="F1" s="47"/>
      <c r="G1" s="44" t="s">
        <v>120</v>
      </c>
      <c r="H1" s="20" t="s">
        <v>149</v>
      </c>
      <c r="I1" s="48"/>
      <c r="J1" s="48"/>
      <c r="K1" s="48"/>
      <c r="L1" s="48"/>
      <c r="M1" s="48"/>
      <c r="N1" s="86"/>
      <c r="O1" s="48"/>
      <c r="P1" s="49"/>
      <c r="Q1" s="49"/>
      <c r="R1" s="49"/>
      <c r="S1" s="50"/>
    </row>
    <row r="2">
      <c r="A2" s="51"/>
      <c r="B2" s="52" t="s">
        <v>121</v>
      </c>
      <c r="C2" s="53" t="s">
        <v>150</v>
      </c>
      <c r="D2" s="54"/>
      <c r="E2" s="54"/>
      <c r="F2" s="55"/>
      <c r="G2" s="56" t="s">
        <v>122</v>
      </c>
      <c r="H2" s="57" t="s">
        <v>123</v>
      </c>
      <c r="I2" s="49"/>
      <c r="J2" s="49"/>
      <c r="K2" s="49"/>
      <c r="L2" s="49"/>
      <c r="M2" s="49"/>
      <c r="N2" s="50"/>
      <c r="O2" s="48"/>
      <c r="P2" s="49"/>
      <c r="Q2" s="49"/>
      <c r="R2" s="49"/>
      <c r="S2" s="50"/>
    </row>
    <row r="3">
      <c r="A3" s="58"/>
      <c r="B3" s="59"/>
      <c r="C3" s="59"/>
      <c r="D3" s="59"/>
      <c r="E3" s="59"/>
      <c r="F3" s="59"/>
      <c r="G3" s="59"/>
      <c r="H3" s="59"/>
      <c r="I3" s="59"/>
      <c r="J3" s="59"/>
      <c r="K3" s="59"/>
      <c r="L3" s="59"/>
      <c r="M3" s="59"/>
      <c r="N3" s="59"/>
      <c r="O3" s="48"/>
      <c r="P3" s="49"/>
      <c r="Q3" s="49"/>
      <c r="R3" s="49"/>
      <c r="S3" s="50"/>
    </row>
    <row r="4">
      <c r="A4" s="51"/>
      <c r="B4" s="43"/>
      <c r="C4" s="43"/>
      <c r="D4" s="43"/>
      <c r="E4" s="43"/>
      <c r="F4" s="43"/>
      <c r="G4" s="43"/>
      <c r="H4" s="43"/>
      <c r="I4" s="43"/>
      <c r="J4" s="43"/>
      <c r="K4" s="43"/>
      <c r="L4" s="43"/>
      <c r="M4" s="43"/>
      <c r="N4" s="43"/>
      <c r="O4" s="48"/>
      <c r="P4" s="49"/>
      <c r="Q4" s="49"/>
      <c r="R4" s="49"/>
      <c r="S4" s="50"/>
    </row>
    <row r="5">
      <c r="A5" s="60" t="s">
        <v>124</v>
      </c>
      <c r="B5" s="61" t="s">
        <v>125</v>
      </c>
      <c r="C5" s="61" t="s">
        <v>126</v>
      </c>
      <c r="D5" s="62"/>
      <c r="E5" s="63" t="s">
        <v>127</v>
      </c>
      <c r="F5" s="63" t="s">
        <v>128</v>
      </c>
      <c r="G5" s="62"/>
      <c r="H5" s="62"/>
      <c r="I5" s="63" t="s">
        <v>129</v>
      </c>
      <c r="J5" s="63" t="s">
        <v>130</v>
      </c>
      <c r="K5" s="64" t="s">
        <v>131</v>
      </c>
      <c r="L5" s="49"/>
      <c r="M5" s="50"/>
      <c r="N5" s="65" t="s">
        <v>132</v>
      </c>
      <c r="O5" s="66" t="s">
        <v>133</v>
      </c>
      <c r="S5" s="67"/>
    </row>
    <row r="6">
      <c r="A6" s="60" t="s">
        <v>134</v>
      </c>
      <c r="B6" s="50"/>
      <c r="C6" s="50"/>
      <c r="D6" s="63" t="s">
        <v>135</v>
      </c>
      <c r="E6" s="63" t="s">
        <v>136</v>
      </c>
      <c r="F6" s="63" t="s">
        <v>137</v>
      </c>
      <c r="G6" s="63" t="s">
        <v>138</v>
      </c>
      <c r="H6" s="63" t="s">
        <v>139</v>
      </c>
      <c r="I6" s="63" t="s">
        <v>140</v>
      </c>
      <c r="J6" s="63" t="s">
        <v>141</v>
      </c>
      <c r="K6" s="63" t="s">
        <v>142</v>
      </c>
      <c r="L6" s="63" t="s">
        <v>143</v>
      </c>
      <c r="M6" s="63" t="s">
        <v>144</v>
      </c>
      <c r="N6" s="50"/>
      <c r="O6" s="49"/>
      <c r="P6" s="49"/>
      <c r="Q6" s="49"/>
      <c r="R6" s="49"/>
      <c r="S6" s="50"/>
    </row>
    <row r="7">
      <c r="A7" s="68"/>
      <c r="B7" s="55"/>
      <c r="C7" s="69" t="s">
        <v>145</v>
      </c>
      <c r="D7" s="2"/>
      <c r="E7" s="2"/>
      <c r="F7" s="2"/>
      <c r="G7" s="2"/>
      <c r="H7" s="2"/>
      <c r="I7" s="2"/>
      <c r="J7" s="2"/>
      <c r="K7" s="2"/>
      <c r="L7" s="2"/>
      <c r="M7" s="2"/>
      <c r="N7" s="70" t="s">
        <v>440</v>
      </c>
    </row>
    <row r="8">
      <c r="N8" s="14" t="s">
        <v>441</v>
      </c>
    </row>
    <row r="9">
      <c r="A9" s="14" t="s">
        <v>33</v>
      </c>
    </row>
    <row r="10">
      <c r="B10" s="14">
        <v>1.0</v>
      </c>
      <c r="C10" s="15">
        <v>0.6987751157430466</v>
      </c>
      <c r="D10" s="14" t="s">
        <v>154</v>
      </c>
      <c r="E10" s="72" t="s">
        <v>155</v>
      </c>
      <c r="F10" s="14" t="s">
        <v>442</v>
      </c>
      <c r="M10" s="14" t="s">
        <v>443</v>
      </c>
      <c r="N10" s="14" t="s">
        <v>444</v>
      </c>
    </row>
    <row r="11">
      <c r="B11" s="14">
        <v>2.0</v>
      </c>
      <c r="C11" s="15">
        <v>0.7013425925925926</v>
      </c>
      <c r="D11" s="14" t="s">
        <v>158</v>
      </c>
      <c r="E11" s="72" t="s">
        <v>159</v>
      </c>
      <c r="F11" s="14" t="s">
        <v>442</v>
      </c>
      <c r="N11" s="14" t="s">
        <v>445</v>
      </c>
    </row>
    <row r="13">
      <c r="B13" s="14">
        <v>3.0</v>
      </c>
      <c r="C13" s="15">
        <v>0.704354791669175</v>
      </c>
      <c r="D13" s="14" t="s">
        <v>154</v>
      </c>
      <c r="E13" s="72" t="s">
        <v>155</v>
      </c>
      <c r="F13" s="14" t="s">
        <v>156</v>
      </c>
      <c r="N13" s="14" t="s">
        <v>305</v>
      </c>
    </row>
    <row r="14">
      <c r="B14" s="14">
        <v>4.0</v>
      </c>
      <c r="C14" s="15">
        <v>0.7063310185185185</v>
      </c>
      <c r="D14" s="14" t="s">
        <v>158</v>
      </c>
      <c r="E14" s="72" t="s">
        <v>159</v>
      </c>
      <c r="F14" s="14" t="s">
        <v>156</v>
      </c>
      <c r="N14" s="14" t="s">
        <v>446</v>
      </c>
    </row>
    <row r="16">
      <c r="B16" s="14">
        <v>5.0</v>
      </c>
      <c r="C16" s="15">
        <v>0.7272684953713906</v>
      </c>
      <c r="D16" s="14" t="s">
        <v>158</v>
      </c>
      <c r="E16" s="72" t="s">
        <v>159</v>
      </c>
      <c r="F16" s="14" t="s">
        <v>156</v>
      </c>
      <c r="N16" s="14" t="s">
        <v>447</v>
      </c>
    </row>
    <row r="18">
      <c r="B18" s="14">
        <v>6.0</v>
      </c>
      <c r="C18" s="15">
        <v>0.7448315509245731</v>
      </c>
      <c r="D18" s="74" t="s">
        <v>213</v>
      </c>
      <c r="E18" s="74" t="s">
        <v>448</v>
      </c>
      <c r="F18" s="14" t="s">
        <v>156</v>
      </c>
      <c r="N18" s="74" t="s">
        <v>449</v>
      </c>
    </row>
    <row r="19">
      <c r="B19" s="14">
        <v>7.0</v>
      </c>
      <c r="C19" s="15">
        <v>0.7464876388839912</v>
      </c>
      <c r="D19" s="74" t="s">
        <v>213</v>
      </c>
      <c r="E19" s="74" t="s">
        <v>379</v>
      </c>
      <c r="F19" s="14" t="s">
        <v>156</v>
      </c>
      <c r="L19" s="14" t="s">
        <v>307</v>
      </c>
      <c r="N19" s="74" t="s">
        <v>450</v>
      </c>
    </row>
    <row r="20">
      <c r="B20" s="14">
        <v>8.0</v>
      </c>
      <c r="C20" s="15">
        <v>0.7481712962962963</v>
      </c>
      <c r="D20" s="74" t="s">
        <v>213</v>
      </c>
      <c r="E20" s="74" t="s">
        <v>451</v>
      </c>
      <c r="F20" s="14" t="s">
        <v>156</v>
      </c>
      <c r="N20" s="74" t="s">
        <v>452</v>
      </c>
    </row>
    <row r="21">
      <c r="B21" s="14">
        <v>9.0</v>
      </c>
      <c r="C21" s="15">
        <v>0.7501935995387612</v>
      </c>
      <c r="D21" s="74" t="s">
        <v>213</v>
      </c>
      <c r="E21" s="74" t="s">
        <v>453</v>
      </c>
      <c r="F21" s="14" t="s">
        <v>156</v>
      </c>
      <c r="G21" s="14"/>
      <c r="N21" s="74" t="s">
        <v>454</v>
      </c>
    </row>
    <row r="22">
      <c r="B22" s="14">
        <v>10.0</v>
      </c>
      <c r="C22" s="15">
        <v>0.7524755902777542</v>
      </c>
      <c r="D22" s="74" t="s">
        <v>213</v>
      </c>
      <c r="E22" s="74" t="s">
        <v>455</v>
      </c>
      <c r="F22" s="14" t="s">
        <v>156</v>
      </c>
      <c r="G22" s="14"/>
      <c r="N22" s="74" t="s">
        <v>456</v>
      </c>
    </row>
    <row r="24">
      <c r="B24" s="14">
        <v>11.0</v>
      </c>
      <c r="C24" s="15">
        <v>0.7825300810218323</v>
      </c>
      <c r="D24" s="14" t="s">
        <v>161</v>
      </c>
      <c r="E24" s="72">
        <v>300.0</v>
      </c>
      <c r="F24" s="14" t="s">
        <v>156</v>
      </c>
      <c r="G24" s="14" t="s">
        <v>457</v>
      </c>
      <c r="H24" s="14">
        <v>1050.0</v>
      </c>
      <c r="I24" s="72" t="s">
        <v>165</v>
      </c>
      <c r="J24" s="14" t="s">
        <v>458</v>
      </c>
    </row>
    <row r="25">
      <c r="B25" s="14">
        <v>12.0</v>
      </c>
      <c r="C25" s="15">
        <v>0.7914740740743582</v>
      </c>
      <c r="D25" s="14" t="s">
        <v>163</v>
      </c>
      <c r="E25" s="72">
        <v>1800.0</v>
      </c>
      <c r="F25" s="14" t="s">
        <v>156</v>
      </c>
      <c r="G25" s="14" t="s">
        <v>459</v>
      </c>
      <c r="H25" s="14">
        <v>1050.0</v>
      </c>
      <c r="I25" s="72" t="s">
        <v>165</v>
      </c>
      <c r="J25" s="14" t="s">
        <v>460</v>
      </c>
      <c r="N25" s="14" t="s">
        <v>250</v>
      </c>
    </row>
    <row r="26">
      <c r="B26" s="14">
        <v>13.0</v>
      </c>
      <c r="C26" s="15">
        <v>0.8154728472218267</v>
      </c>
      <c r="D26" s="14" t="s">
        <v>163</v>
      </c>
      <c r="E26" s="72">
        <v>1800.0</v>
      </c>
      <c r="F26" s="14" t="s">
        <v>156</v>
      </c>
      <c r="G26" s="14" t="s">
        <v>461</v>
      </c>
      <c r="H26" s="14">
        <v>1050.0</v>
      </c>
      <c r="I26" s="72" t="s">
        <v>165</v>
      </c>
      <c r="J26" s="14" t="s">
        <v>462</v>
      </c>
      <c r="N26" s="14" t="s">
        <v>169</v>
      </c>
    </row>
    <row r="27">
      <c r="B27" s="14">
        <v>14.0</v>
      </c>
      <c r="C27" s="15">
        <v>0.8362076041667024</v>
      </c>
      <c r="D27" s="14" t="s">
        <v>163</v>
      </c>
      <c r="E27" s="72">
        <v>1800.0</v>
      </c>
      <c r="F27" s="14" t="s">
        <v>156</v>
      </c>
      <c r="G27" s="14" t="s">
        <v>463</v>
      </c>
      <c r="H27" s="14">
        <v>1050.0</v>
      </c>
      <c r="I27" s="72" t="s">
        <v>165</v>
      </c>
      <c r="J27" s="14" t="s">
        <v>464</v>
      </c>
      <c r="N27" s="14" t="s">
        <v>171</v>
      </c>
    </row>
    <row r="28">
      <c r="B28" s="14">
        <v>15.0</v>
      </c>
      <c r="C28" s="15">
        <v>0.8576851851851852</v>
      </c>
      <c r="D28" s="14" t="s">
        <v>163</v>
      </c>
      <c r="E28" s="72">
        <v>1800.0</v>
      </c>
      <c r="F28" s="14" t="s">
        <v>156</v>
      </c>
      <c r="G28" s="14" t="s">
        <v>465</v>
      </c>
      <c r="H28" s="14">
        <v>1050.0</v>
      </c>
      <c r="I28" s="72" t="s">
        <v>165</v>
      </c>
      <c r="J28" s="14" t="s">
        <v>252</v>
      </c>
      <c r="N28" s="14" t="s">
        <v>173</v>
      </c>
    </row>
    <row r="29">
      <c r="B29" s="14">
        <v>16.0</v>
      </c>
      <c r="C29" s="15">
        <v>0.8808393402723595</v>
      </c>
      <c r="D29" s="14" t="s">
        <v>154</v>
      </c>
      <c r="E29" s="72" t="s">
        <v>155</v>
      </c>
      <c r="F29" s="14" t="s">
        <v>156</v>
      </c>
      <c r="I29" s="73"/>
    </row>
    <row r="30">
      <c r="B30" s="14">
        <v>17.0</v>
      </c>
      <c r="C30" s="15">
        <v>0.8828275462947204</v>
      </c>
      <c r="D30" s="14" t="s">
        <v>158</v>
      </c>
      <c r="E30" s="72" t="s">
        <v>159</v>
      </c>
      <c r="F30" s="14" t="s">
        <v>156</v>
      </c>
      <c r="I30" s="73"/>
    </row>
    <row r="31">
      <c r="B31" s="14">
        <v>18.0</v>
      </c>
      <c r="C31" s="15">
        <v>0.886077245369961</v>
      </c>
      <c r="D31" s="14" t="s">
        <v>163</v>
      </c>
      <c r="E31" s="72">
        <v>1800.0</v>
      </c>
      <c r="F31" s="14" t="s">
        <v>156</v>
      </c>
      <c r="G31" s="14" t="s">
        <v>412</v>
      </c>
      <c r="H31" s="14">
        <v>1050.0</v>
      </c>
      <c r="I31" s="72" t="s">
        <v>165</v>
      </c>
      <c r="J31" s="14" t="s">
        <v>466</v>
      </c>
      <c r="N31" s="14" t="s">
        <v>175</v>
      </c>
    </row>
    <row r="32">
      <c r="B32" s="14">
        <v>19.0</v>
      </c>
      <c r="C32" s="15">
        <v>0.9082175925925926</v>
      </c>
      <c r="D32" s="14" t="s">
        <v>163</v>
      </c>
      <c r="E32" s="72">
        <v>1800.0</v>
      </c>
      <c r="F32" s="14" t="s">
        <v>156</v>
      </c>
      <c r="G32" s="14" t="s">
        <v>467</v>
      </c>
      <c r="H32" s="14">
        <v>1050.0</v>
      </c>
      <c r="I32" s="72" t="s">
        <v>165</v>
      </c>
      <c r="J32" s="14" t="s">
        <v>466</v>
      </c>
      <c r="N32" s="14" t="s">
        <v>177</v>
      </c>
    </row>
    <row r="33">
      <c r="B33" s="14">
        <v>20.0</v>
      </c>
      <c r="C33" s="15">
        <v>0.9303819444444444</v>
      </c>
      <c r="D33" s="14" t="s">
        <v>163</v>
      </c>
      <c r="E33" s="72">
        <v>1800.0</v>
      </c>
      <c r="F33" s="14" t="s">
        <v>156</v>
      </c>
      <c r="G33" s="14" t="s">
        <v>468</v>
      </c>
      <c r="H33" s="14">
        <v>1050.0</v>
      </c>
      <c r="I33" s="72" t="s">
        <v>165</v>
      </c>
      <c r="J33" s="14" t="s">
        <v>466</v>
      </c>
      <c r="N33" s="14" t="s">
        <v>179</v>
      </c>
    </row>
    <row r="35">
      <c r="B35" s="14">
        <v>21.0</v>
      </c>
      <c r="C35" s="15">
        <v>0.9539907754660817</v>
      </c>
      <c r="D35" s="2" t="s">
        <v>163</v>
      </c>
      <c r="E35" s="11">
        <v>30.0</v>
      </c>
      <c r="F35" s="2" t="s">
        <v>156</v>
      </c>
      <c r="G35" s="11" t="s">
        <v>251</v>
      </c>
      <c r="H35" s="11">
        <v>1050.0</v>
      </c>
      <c r="I35" s="2"/>
      <c r="J35" s="2"/>
      <c r="K35" s="2"/>
      <c r="L35" s="2"/>
      <c r="M35" s="2"/>
      <c r="N35" s="11" t="s">
        <v>469</v>
      </c>
    </row>
    <row r="36">
      <c r="B36" s="14">
        <v>22.0</v>
      </c>
      <c r="C36" s="15">
        <v>0.9559605439862935</v>
      </c>
      <c r="D36" s="2" t="s">
        <v>163</v>
      </c>
      <c r="E36" s="11">
        <v>200.0</v>
      </c>
      <c r="F36" s="2" t="s">
        <v>156</v>
      </c>
      <c r="G36" s="2"/>
      <c r="H36" s="2"/>
      <c r="I36" s="2"/>
      <c r="J36" s="2"/>
      <c r="K36" s="2"/>
      <c r="L36" s="2"/>
      <c r="M36" s="2"/>
      <c r="N36" s="11" t="s">
        <v>470</v>
      </c>
    </row>
    <row r="37">
      <c r="B37" s="14">
        <v>23.0</v>
      </c>
      <c r="C37" s="15">
        <v>0.9597856712935027</v>
      </c>
      <c r="D37" s="2" t="s">
        <v>163</v>
      </c>
      <c r="E37" s="11">
        <v>200.0</v>
      </c>
      <c r="F37" s="2" t="s">
        <v>156</v>
      </c>
      <c r="G37" s="11" t="s">
        <v>471</v>
      </c>
      <c r="H37" s="2"/>
      <c r="I37" s="2"/>
      <c r="J37" s="2"/>
      <c r="K37" s="2"/>
      <c r="L37" s="11" t="s">
        <v>421</v>
      </c>
      <c r="M37" s="2"/>
      <c r="N37" s="11" t="s">
        <v>470</v>
      </c>
    </row>
    <row r="38">
      <c r="B38" s="14">
        <v>24.0</v>
      </c>
      <c r="C38" s="15">
        <v>0.9643500115780625</v>
      </c>
      <c r="D38" s="2" t="s">
        <v>163</v>
      </c>
      <c r="E38" s="11">
        <v>200.0</v>
      </c>
      <c r="F38" s="2" t="s">
        <v>156</v>
      </c>
      <c r="G38" s="11" t="s">
        <v>472</v>
      </c>
      <c r="H38" s="2"/>
      <c r="I38" s="2"/>
      <c r="J38" s="2"/>
      <c r="K38" s="11"/>
      <c r="L38" s="11" t="s">
        <v>473</v>
      </c>
      <c r="M38" s="2"/>
      <c r="N38" s="11" t="s">
        <v>470</v>
      </c>
    </row>
    <row r="39">
      <c r="B39" s="82">
        <v>25.0</v>
      </c>
      <c r="C39" s="15">
        <v>0.9680484143464128</v>
      </c>
      <c r="D39" s="2" t="s">
        <v>163</v>
      </c>
      <c r="E39" s="11">
        <v>30.0</v>
      </c>
      <c r="F39" s="2" t="s">
        <v>156</v>
      </c>
      <c r="G39" s="11" t="s">
        <v>474</v>
      </c>
      <c r="H39" s="2"/>
      <c r="I39" s="2"/>
      <c r="J39" s="2"/>
      <c r="K39" s="2"/>
      <c r="L39" s="2"/>
      <c r="M39" s="2"/>
      <c r="N39" s="11" t="s">
        <v>475</v>
      </c>
    </row>
    <row r="40">
      <c r="B40" s="82">
        <v>26.0</v>
      </c>
      <c r="C40" s="15">
        <v>0.9700308449100703</v>
      </c>
      <c r="D40" s="11" t="s">
        <v>476</v>
      </c>
      <c r="E40" s="11">
        <v>30.0</v>
      </c>
      <c r="F40" s="2" t="s">
        <v>156</v>
      </c>
      <c r="G40" s="11"/>
      <c r="H40" s="2"/>
      <c r="I40" s="2"/>
      <c r="J40" s="2"/>
      <c r="K40" s="11" t="s">
        <v>477</v>
      </c>
      <c r="L40" s="11" t="s">
        <v>478</v>
      </c>
      <c r="M40" s="2"/>
      <c r="N40" s="80" t="s">
        <v>479</v>
      </c>
    </row>
    <row r="41">
      <c r="B41" s="82">
        <v>27.0</v>
      </c>
      <c r="C41" s="15">
        <v>0.9721839351841481</v>
      </c>
      <c r="D41" s="11" t="s">
        <v>163</v>
      </c>
      <c r="E41" s="11">
        <v>30.0</v>
      </c>
      <c r="F41" s="2" t="s">
        <v>156</v>
      </c>
      <c r="G41" s="11"/>
      <c r="H41" s="2"/>
      <c r="I41" s="2"/>
      <c r="J41" s="2"/>
      <c r="K41" s="11" t="s">
        <v>480</v>
      </c>
      <c r="L41" s="11" t="s">
        <v>481</v>
      </c>
      <c r="M41" s="2"/>
      <c r="N41" s="80" t="s">
        <v>479</v>
      </c>
    </row>
    <row r="42">
      <c r="B42" s="14">
        <v>28.0</v>
      </c>
      <c r="C42" s="15">
        <v>0.9749778703699121</v>
      </c>
      <c r="D42" s="11" t="s">
        <v>163</v>
      </c>
      <c r="E42" s="11">
        <v>30.0</v>
      </c>
      <c r="F42" s="2" t="s">
        <v>156</v>
      </c>
      <c r="G42" s="11" t="s">
        <v>482</v>
      </c>
      <c r="H42" s="2"/>
      <c r="I42" s="2"/>
      <c r="J42" s="2"/>
      <c r="K42" s="11"/>
      <c r="L42" s="11"/>
      <c r="M42" s="2"/>
      <c r="N42" s="80" t="s">
        <v>483</v>
      </c>
    </row>
    <row r="43">
      <c r="B43" s="14">
        <v>29.0</v>
      </c>
      <c r="C43" s="15">
        <v>0.9783721412022715</v>
      </c>
      <c r="D43" s="2" t="s">
        <v>163</v>
      </c>
      <c r="E43" s="11">
        <v>200.0</v>
      </c>
      <c r="F43" s="2" t="s">
        <v>156</v>
      </c>
      <c r="G43" s="2"/>
      <c r="H43" s="2"/>
      <c r="I43" s="2"/>
      <c r="J43" s="2"/>
      <c r="L43" s="14" t="s">
        <v>337</v>
      </c>
      <c r="M43" s="2"/>
      <c r="N43" s="11" t="s">
        <v>484</v>
      </c>
    </row>
    <row r="44">
      <c r="B44" s="14">
        <v>30.0</v>
      </c>
      <c r="C44" s="15">
        <v>0.9822679166682065</v>
      </c>
      <c r="D44" s="2" t="s">
        <v>163</v>
      </c>
      <c r="E44" s="11">
        <v>200.0</v>
      </c>
      <c r="F44" s="2" t="s">
        <v>156</v>
      </c>
      <c r="G44" s="11" t="s">
        <v>474</v>
      </c>
      <c r="H44" s="2"/>
      <c r="I44" s="2"/>
      <c r="J44" s="2"/>
      <c r="K44" s="11" t="s">
        <v>401</v>
      </c>
      <c r="L44" s="11" t="s">
        <v>206</v>
      </c>
      <c r="M44" s="2"/>
      <c r="N44" s="11" t="s">
        <v>484</v>
      </c>
    </row>
    <row r="45">
      <c r="B45" s="14">
        <v>31.0</v>
      </c>
      <c r="C45" s="15">
        <v>0.9861380902730161</v>
      </c>
      <c r="D45" s="2" t="s">
        <v>163</v>
      </c>
      <c r="E45" s="11">
        <v>200.0</v>
      </c>
      <c r="F45" s="2" t="s">
        <v>156</v>
      </c>
      <c r="G45" s="2"/>
      <c r="H45" s="2"/>
      <c r="I45" s="2"/>
      <c r="J45" s="2"/>
      <c r="K45" s="11" t="s">
        <v>184</v>
      </c>
      <c r="L45" s="2"/>
      <c r="M45" s="2"/>
      <c r="N45" s="11" t="s">
        <v>484</v>
      </c>
    </row>
    <row r="47">
      <c r="A47" s="14" t="s">
        <v>35</v>
      </c>
    </row>
    <row r="48">
      <c r="B48" s="14">
        <v>32.0</v>
      </c>
      <c r="C48" s="15">
        <v>0.03185737268358935</v>
      </c>
      <c r="D48" s="14" t="s">
        <v>154</v>
      </c>
      <c r="E48" s="72" t="s">
        <v>155</v>
      </c>
      <c r="F48" s="14" t="s">
        <v>156</v>
      </c>
      <c r="N48" s="14" t="s">
        <v>485</v>
      </c>
    </row>
    <row r="49">
      <c r="B49" s="14">
        <v>33.0</v>
      </c>
      <c r="C49" s="15">
        <v>0.03458401620446239</v>
      </c>
      <c r="D49" s="14" t="s">
        <v>158</v>
      </c>
      <c r="E49" s="72" t="s">
        <v>159</v>
      </c>
      <c r="F49" s="14" t="s">
        <v>156</v>
      </c>
      <c r="N49" s="14" t="s">
        <v>485</v>
      </c>
    </row>
    <row r="50">
      <c r="N50" s="14" t="s">
        <v>441</v>
      </c>
    </row>
    <row r="51">
      <c r="B51" s="14">
        <v>34.0</v>
      </c>
      <c r="C51" s="15">
        <v>0.03765722222306067</v>
      </c>
      <c r="D51" s="14" t="s">
        <v>161</v>
      </c>
      <c r="E51" s="72">
        <v>300.0</v>
      </c>
      <c r="F51" s="14" t="s">
        <v>156</v>
      </c>
      <c r="G51" s="14" t="s">
        <v>486</v>
      </c>
      <c r="H51" s="14">
        <v>1050.0</v>
      </c>
      <c r="I51" s="72" t="s">
        <v>165</v>
      </c>
      <c r="J51" s="14" t="s">
        <v>411</v>
      </c>
    </row>
    <row r="52">
      <c r="B52" s="14">
        <v>35.0</v>
      </c>
      <c r="C52" s="15">
        <v>0.04486693286889931</v>
      </c>
      <c r="D52" s="14" t="s">
        <v>163</v>
      </c>
      <c r="E52" s="72">
        <v>1800.0</v>
      </c>
      <c r="F52" s="14" t="s">
        <v>156</v>
      </c>
      <c r="G52" s="14" t="s">
        <v>487</v>
      </c>
      <c r="H52" s="14">
        <v>1025.0</v>
      </c>
      <c r="I52" s="72" t="s">
        <v>165</v>
      </c>
      <c r="J52" s="14" t="s">
        <v>411</v>
      </c>
      <c r="N52" s="14" t="s">
        <v>250</v>
      </c>
    </row>
    <row r="53">
      <c r="B53" s="14">
        <v>36.0</v>
      </c>
      <c r="C53" s="15">
        <v>0.0672270833310904</v>
      </c>
      <c r="D53" s="14" t="s">
        <v>163</v>
      </c>
      <c r="E53" s="72">
        <v>1800.0</v>
      </c>
      <c r="F53" s="14" t="s">
        <v>156</v>
      </c>
      <c r="G53" s="14" t="s">
        <v>488</v>
      </c>
      <c r="H53" s="14">
        <v>1025.0</v>
      </c>
      <c r="I53" s="72" t="s">
        <v>165</v>
      </c>
      <c r="J53" s="14" t="s">
        <v>405</v>
      </c>
      <c r="N53" s="14" t="s">
        <v>169</v>
      </c>
    </row>
    <row r="54">
      <c r="B54" s="14">
        <v>37.0</v>
      </c>
      <c r="C54" s="15">
        <v>0.08908564814814815</v>
      </c>
      <c r="D54" s="14" t="s">
        <v>163</v>
      </c>
      <c r="E54" s="72">
        <v>1800.0</v>
      </c>
      <c r="F54" s="14" t="s">
        <v>156</v>
      </c>
      <c r="G54" s="14" t="s">
        <v>489</v>
      </c>
      <c r="H54" s="14">
        <v>1040.0</v>
      </c>
      <c r="I54" s="72" t="s">
        <v>165</v>
      </c>
      <c r="J54" s="14" t="s">
        <v>490</v>
      </c>
      <c r="N54" s="14" t="s">
        <v>171</v>
      </c>
    </row>
    <row r="55">
      <c r="B55" s="14">
        <v>38.0</v>
      </c>
      <c r="C55" s="15">
        <v>0.11179402777634095</v>
      </c>
      <c r="D55" s="14" t="s">
        <v>163</v>
      </c>
      <c r="E55" s="72">
        <v>1800.0</v>
      </c>
      <c r="F55" s="14" t="s">
        <v>156</v>
      </c>
      <c r="G55" s="14" t="s">
        <v>351</v>
      </c>
      <c r="H55" s="14">
        <v>1040.0</v>
      </c>
      <c r="I55" s="72" t="s">
        <v>165</v>
      </c>
      <c r="J55" s="14" t="s">
        <v>413</v>
      </c>
      <c r="N55" s="14" t="s">
        <v>173</v>
      </c>
    </row>
    <row r="56">
      <c r="B56" s="14">
        <v>39.0</v>
      </c>
      <c r="C56" s="15">
        <v>0.133929016199545</v>
      </c>
      <c r="D56" s="14" t="s">
        <v>163</v>
      </c>
      <c r="E56" s="72">
        <v>1800.0</v>
      </c>
      <c r="F56" s="14" t="s">
        <v>156</v>
      </c>
      <c r="G56" s="14" t="s">
        <v>327</v>
      </c>
      <c r="H56" s="14">
        <v>1040.0</v>
      </c>
      <c r="I56" s="72" t="s">
        <v>165</v>
      </c>
      <c r="J56" s="14" t="s">
        <v>491</v>
      </c>
      <c r="N56" s="14" t="s">
        <v>175</v>
      </c>
    </row>
    <row r="57">
      <c r="B57" s="14">
        <v>40.0</v>
      </c>
      <c r="C57" s="15">
        <v>0.1547337962962963</v>
      </c>
      <c r="D57" s="14" t="s">
        <v>163</v>
      </c>
      <c r="E57" s="72">
        <v>1800.0</v>
      </c>
      <c r="F57" s="14" t="s">
        <v>156</v>
      </c>
      <c r="G57" s="14" t="s">
        <v>492</v>
      </c>
      <c r="H57" s="14">
        <v>1040.0</v>
      </c>
      <c r="I57" s="72" t="s">
        <v>165</v>
      </c>
      <c r="J57" s="14" t="s">
        <v>490</v>
      </c>
      <c r="N57" s="14" t="s">
        <v>177</v>
      </c>
    </row>
    <row r="58">
      <c r="B58" s="14">
        <v>41.0</v>
      </c>
      <c r="C58" s="15">
        <v>0.17966708332824055</v>
      </c>
      <c r="D58" s="14" t="s">
        <v>163</v>
      </c>
      <c r="E58" s="72">
        <v>1800.0</v>
      </c>
      <c r="F58" s="14" t="s">
        <v>156</v>
      </c>
      <c r="I58" s="72" t="s">
        <v>165</v>
      </c>
      <c r="J58" s="14" t="s">
        <v>411</v>
      </c>
      <c r="N58" s="14" t="s">
        <v>179</v>
      </c>
    </row>
    <row r="60">
      <c r="B60" s="82">
        <v>42.0</v>
      </c>
      <c r="C60" s="15">
        <v>0.20185278935241513</v>
      </c>
      <c r="D60" s="2" t="s">
        <v>163</v>
      </c>
      <c r="E60" s="11">
        <v>30.0</v>
      </c>
      <c r="F60" s="2" t="s">
        <v>156</v>
      </c>
      <c r="G60" s="11" t="s">
        <v>282</v>
      </c>
      <c r="H60" s="11"/>
      <c r="I60" s="2"/>
      <c r="J60" s="11" t="s">
        <v>405</v>
      </c>
      <c r="K60" s="2"/>
      <c r="L60" s="2"/>
      <c r="M60" s="2"/>
      <c r="N60" s="11" t="s">
        <v>493</v>
      </c>
    </row>
    <row r="61">
      <c r="B61" s="82">
        <v>43.0</v>
      </c>
      <c r="C61" s="15">
        <v>0.20553424768149853</v>
      </c>
      <c r="D61" s="2" t="s">
        <v>163</v>
      </c>
      <c r="E61" s="11">
        <v>200.0</v>
      </c>
      <c r="F61" s="2" t="s">
        <v>156</v>
      </c>
      <c r="G61" s="11" t="s">
        <v>417</v>
      </c>
      <c r="H61" s="11"/>
      <c r="I61" s="2"/>
      <c r="J61" s="2"/>
      <c r="K61" s="11" t="s">
        <v>494</v>
      </c>
      <c r="L61" s="11" t="s">
        <v>402</v>
      </c>
      <c r="M61" s="2"/>
      <c r="N61" s="11" t="s">
        <v>495</v>
      </c>
    </row>
    <row r="62">
      <c r="B62" s="82">
        <v>44.0</v>
      </c>
      <c r="C62" s="15">
        <v>0.2093508449033834</v>
      </c>
      <c r="D62" s="2" t="s">
        <v>163</v>
      </c>
      <c r="E62" s="11">
        <v>200.0</v>
      </c>
      <c r="F62" s="11" t="s">
        <v>156</v>
      </c>
      <c r="G62" s="11" t="s">
        <v>420</v>
      </c>
      <c r="H62" s="11"/>
      <c r="I62" s="2"/>
      <c r="J62" s="2"/>
      <c r="K62" s="11"/>
      <c r="L62" s="11"/>
      <c r="M62" s="2"/>
      <c r="N62" s="11" t="s">
        <v>495</v>
      </c>
    </row>
    <row r="63">
      <c r="B63" s="82">
        <v>45.0</v>
      </c>
      <c r="C63" s="15">
        <v>0.21317215277667856</v>
      </c>
      <c r="D63" s="2" t="s">
        <v>163</v>
      </c>
      <c r="E63" s="11">
        <v>200.0</v>
      </c>
      <c r="F63" s="11" t="s">
        <v>156</v>
      </c>
      <c r="G63" s="11" t="s">
        <v>208</v>
      </c>
      <c r="H63" s="11"/>
      <c r="I63" s="2"/>
      <c r="J63" s="2"/>
      <c r="K63" s="11" t="s">
        <v>210</v>
      </c>
      <c r="L63" s="11" t="s">
        <v>342</v>
      </c>
      <c r="M63" s="2"/>
      <c r="N63" s="11" t="s">
        <v>496</v>
      </c>
    </row>
    <row r="64">
      <c r="B64" s="82">
        <v>46.0</v>
      </c>
      <c r="C64" s="15">
        <v>0.216983252314094</v>
      </c>
      <c r="D64" s="11" t="s">
        <v>163</v>
      </c>
      <c r="E64" s="11">
        <v>200.0</v>
      </c>
      <c r="F64" s="11" t="s">
        <v>156</v>
      </c>
      <c r="G64" s="11" t="s">
        <v>497</v>
      </c>
      <c r="H64" s="11"/>
      <c r="I64" s="2"/>
      <c r="J64" s="2"/>
      <c r="K64" s="11"/>
      <c r="L64" s="11"/>
      <c r="M64" s="2"/>
      <c r="N64" s="11" t="s">
        <v>496</v>
      </c>
    </row>
    <row r="65">
      <c r="B65" s="14">
        <v>47.0</v>
      </c>
      <c r="C65" s="15">
        <v>0.22086787037551403</v>
      </c>
      <c r="D65" s="2" t="s">
        <v>163</v>
      </c>
      <c r="E65" s="11">
        <v>30.0</v>
      </c>
      <c r="F65" s="2" t="s">
        <v>156</v>
      </c>
      <c r="G65" s="11" t="s">
        <v>498</v>
      </c>
      <c r="H65" s="11"/>
      <c r="I65" s="2"/>
      <c r="J65" s="2"/>
      <c r="K65" s="2"/>
      <c r="L65" s="2"/>
      <c r="M65" s="2"/>
      <c r="N65" s="11" t="s">
        <v>425</v>
      </c>
    </row>
    <row r="66">
      <c r="B66" s="14">
        <v>48.0</v>
      </c>
      <c r="C66" s="15">
        <v>0.2240456597210141</v>
      </c>
      <c r="D66" s="2" t="s">
        <v>163</v>
      </c>
      <c r="E66" s="11">
        <v>200.0</v>
      </c>
      <c r="F66" s="2" t="s">
        <v>156</v>
      </c>
      <c r="G66" s="11" t="s">
        <v>499</v>
      </c>
      <c r="H66" s="11"/>
      <c r="I66" s="2"/>
      <c r="J66" s="2"/>
      <c r="K66" s="11" t="s">
        <v>184</v>
      </c>
      <c r="L66" s="2"/>
      <c r="M66" s="2"/>
      <c r="N66" s="11" t="s">
        <v>428</v>
      </c>
    </row>
    <row r="67">
      <c r="B67" s="14">
        <v>49.0</v>
      </c>
      <c r="C67" s="15">
        <v>0.22798533564491663</v>
      </c>
      <c r="D67" s="2" t="s">
        <v>163</v>
      </c>
      <c r="E67" s="11">
        <v>200.0</v>
      </c>
      <c r="F67" s="2" t="s">
        <v>156</v>
      </c>
      <c r="G67" s="11" t="s">
        <v>500</v>
      </c>
      <c r="H67" s="11"/>
      <c r="I67" s="2"/>
      <c r="J67" s="2"/>
      <c r="K67" s="11"/>
      <c r="L67" s="11"/>
      <c r="M67" s="2"/>
      <c r="N67" s="11" t="s">
        <v>501</v>
      </c>
    </row>
    <row r="69">
      <c r="B69" s="14">
        <v>50.0</v>
      </c>
      <c r="C69" s="15">
        <v>0.2337641435151454</v>
      </c>
      <c r="D69" s="14" t="s">
        <v>154</v>
      </c>
      <c r="E69" s="72" t="s">
        <v>155</v>
      </c>
      <c r="F69" s="14" t="s">
        <v>156</v>
      </c>
      <c r="N69" s="11" t="s">
        <v>292</v>
      </c>
    </row>
    <row r="70">
      <c r="B70" s="14">
        <v>51.0</v>
      </c>
      <c r="C70" s="84">
        <v>0.23716435185185186</v>
      </c>
      <c r="D70" s="14" t="s">
        <v>158</v>
      </c>
      <c r="E70" s="72" t="s">
        <v>159</v>
      </c>
      <c r="F70" s="14" t="s">
        <v>156</v>
      </c>
      <c r="N70" s="11" t="s">
        <v>292</v>
      </c>
    </row>
    <row r="72">
      <c r="B72" s="14">
        <v>52.0</v>
      </c>
      <c r="C72" s="15">
        <v>0.25069444444444444</v>
      </c>
      <c r="D72" s="74" t="s">
        <v>213</v>
      </c>
      <c r="E72" s="14" t="s">
        <v>214</v>
      </c>
      <c r="F72" s="14" t="s">
        <v>156</v>
      </c>
      <c r="N72" s="74" t="s">
        <v>502</v>
      </c>
    </row>
    <row r="73">
      <c r="B73" s="14">
        <v>53.0</v>
      </c>
      <c r="C73" s="15">
        <v>0.2541034606474568</v>
      </c>
      <c r="D73" s="74" t="s">
        <v>213</v>
      </c>
      <c r="E73" s="14" t="s">
        <v>503</v>
      </c>
      <c r="F73" s="14" t="s">
        <v>156</v>
      </c>
      <c r="N73" s="74" t="s">
        <v>504</v>
      </c>
    </row>
    <row r="74">
      <c r="B74" s="14">
        <v>54.0</v>
      </c>
      <c r="C74" s="15">
        <v>0.25632212962955236</v>
      </c>
      <c r="D74" s="74" t="s">
        <v>213</v>
      </c>
      <c r="E74" s="14" t="s">
        <v>505</v>
      </c>
      <c r="F74" s="14" t="s">
        <v>156</v>
      </c>
      <c r="N74" s="74" t="s">
        <v>506</v>
      </c>
    </row>
    <row r="75">
      <c r="B75" s="14">
        <v>55.0</v>
      </c>
      <c r="C75" s="15">
        <v>0.2582507175975479</v>
      </c>
      <c r="D75" s="74" t="s">
        <v>213</v>
      </c>
      <c r="E75" s="14" t="s">
        <v>507</v>
      </c>
      <c r="F75" s="14" t="s">
        <v>156</v>
      </c>
      <c r="N75" s="74" t="s">
        <v>508</v>
      </c>
    </row>
    <row r="77">
      <c r="B77" s="72" t="s">
        <v>509</v>
      </c>
      <c r="C77" s="15">
        <v>0.26421170138928574</v>
      </c>
      <c r="D77" s="14" t="s">
        <v>226</v>
      </c>
      <c r="E77" s="14">
        <v>1800.0</v>
      </c>
      <c r="F77" s="14" t="s">
        <v>156</v>
      </c>
    </row>
  </sheetData>
  <mergeCells count="12">
    <mergeCell ref="O4:S4"/>
    <mergeCell ref="K5:M5"/>
    <mergeCell ref="N5:N6"/>
    <mergeCell ref="O5:S6"/>
    <mergeCell ref="O7:S7"/>
    <mergeCell ref="C1:F1"/>
    <mergeCell ref="O1:S1"/>
    <mergeCell ref="H2:N2"/>
    <mergeCell ref="O2:S2"/>
    <mergeCell ref="O3:S3"/>
    <mergeCell ref="B5:B6"/>
    <mergeCell ref="C5:C6"/>
  </mergeCells>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6.0" topLeftCell="A7" activePane="bottomLeft" state="frozen"/>
      <selection activeCell="B8" sqref="B8" pane="bottomLeft"/>
    </sheetView>
  </sheetViews>
  <sheetFormatPr customHeight="1" defaultColWidth="12.63" defaultRowHeight="15.75"/>
  <cols>
    <col customWidth="1" min="4" max="4" width="12.5"/>
    <col customWidth="1" min="14" max="14" width="65.38"/>
  </cols>
  <sheetData>
    <row r="1">
      <c r="A1" s="87" t="s">
        <v>510</v>
      </c>
      <c r="B1" s="44" t="s">
        <v>119</v>
      </c>
      <c r="C1" s="88">
        <v>45300.0</v>
      </c>
      <c r="D1" s="46"/>
      <c r="E1" s="46"/>
      <c r="F1" s="47"/>
      <c r="G1" s="44" t="s">
        <v>120</v>
      </c>
      <c r="H1" s="71" t="s">
        <v>511</v>
      </c>
      <c r="I1" s="49"/>
      <c r="J1" s="49"/>
      <c r="K1" s="49"/>
      <c r="L1" s="49"/>
      <c r="M1" s="49"/>
      <c r="N1" s="50"/>
      <c r="O1" s="48"/>
      <c r="P1" s="49"/>
      <c r="Q1" s="49"/>
      <c r="R1" s="49"/>
      <c r="S1" s="50"/>
    </row>
    <row r="2">
      <c r="A2" s="51"/>
      <c r="B2" s="52" t="s">
        <v>121</v>
      </c>
      <c r="C2" s="53" t="s">
        <v>150</v>
      </c>
      <c r="D2" s="54"/>
      <c r="E2" s="54"/>
      <c r="F2" s="55"/>
      <c r="G2" s="56" t="s">
        <v>122</v>
      </c>
      <c r="H2" s="57" t="s">
        <v>123</v>
      </c>
      <c r="I2" s="49"/>
      <c r="J2" s="49"/>
      <c r="K2" s="49"/>
      <c r="L2" s="49"/>
      <c r="M2" s="49"/>
      <c r="N2" s="50"/>
      <c r="O2" s="48"/>
      <c r="P2" s="49"/>
      <c r="Q2" s="49"/>
      <c r="R2" s="49"/>
      <c r="S2" s="50"/>
    </row>
    <row r="3">
      <c r="A3" s="58"/>
      <c r="B3" s="59"/>
      <c r="C3" s="59"/>
      <c r="D3" s="59"/>
      <c r="E3" s="59"/>
      <c r="F3" s="59"/>
      <c r="G3" s="59"/>
      <c r="H3" s="59"/>
      <c r="I3" s="59"/>
      <c r="J3" s="59"/>
      <c r="K3" s="59"/>
      <c r="L3" s="59"/>
      <c r="M3" s="59"/>
      <c r="N3" s="59"/>
      <c r="O3" s="48"/>
      <c r="P3" s="49"/>
      <c r="Q3" s="49"/>
      <c r="R3" s="49"/>
      <c r="S3" s="50"/>
    </row>
    <row r="4">
      <c r="A4" s="51"/>
      <c r="B4" s="43"/>
      <c r="C4" s="43"/>
      <c r="D4" s="43"/>
      <c r="E4" s="43"/>
      <c r="F4" s="43"/>
      <c r="G4" s="43"/>
      <c r="H4" s="43"/>
      <c r="I4" s="43"/>
      <c r="J4" s="43"/>
      <c r="K4" s="43"/>
      <c r="L4" s="43"/>
      <c r="M4" s="43"/>
      <c r="N4" s="43"/>
      <c r="O4" s="48"/>
      <c r="P4" s="49"/>
      <c r="Q4" s="49"/>
      <c r="R4" s="49"/>
      <c r="S4" s="50"/>
    </row>
    <row r="5">
      <c r="A5" s="60" t="s">
        <v>124</v>
      </c>
      <c r="B5" s="61" t="s">
        <v>125</v>
      </c>
      <c r="C5" s="61" t="s">
        <v>126</v>
      </c>
      <c r="D5" s="62"/>
      <c r="E5" s="63" t="s">
        <v>127</v>
      </c>
      <c r="F5" s="63" t="s">
        <v>128</v>
      </c>
      <c r="G5" s="62"/>
      <c r="H5" s="62"/>
      <c r="I5" s="63" t="s">
        <v>129</v>
      </c>
      <c r="J5" s="63" t="s">
        <v>130</v>
      </c>
      <c r="K5" s="64" t="s">
        <v>131</v>
      </c>
      <c r="L5" s="49"/>
      <c r="M5" s="50"/>
      <c r="N5" s="65" t="s">
        <v>132</v>
      </c>
      <c r="O5" s="66" t="s">
        <v>133</v>
      </c>
      <c r="S5" s="67"/>
    </row>
    <row r="6">
      <c r="A6" s="60" t="s">
        <v>134</v>
      </c>
      <c r="B6" s="50"/>
      <c r="C6" s="50"/>
      <c r="D6" s="63" t="s">
        <v>135</v>
      </c>
      <c r="E6" s="63" t="s">
        <v>136</v>
      </c>
      <c r="F6" s="63" t="s">
        <v>137</v>
      </c>
      <c r="G6" s="63" t="s">
        <v>138</v>
      </c>
      <c r="H6" s="63" t="s">
        <v>139</v>
      </c>
      <c r="I6" s="63" t="s">
        <v>140</v>
      </c>
      <c r="J6" s="63" t="s">
        <v>141</v>
      </c>
      <c r="K6" s="63" t="s">
        <v>142</v>
      </c>
      <c r="L6" s="63" t="s">
        <v>143</v>
      </c>
      <c r="M6" s="63" t="s">
        <v>144</v>
      </c>
      <c r="N6" s="50"/>
      <c r="O6" s="49"/>
      <c r="P6" s="49"/>
      <c r="Q6" s="49"/>
      <c r="R6" s="49"/>
      <c r="S6" s="50"/>
    </row>
    <row r="7">
      <c r="A7" s="68"/>
      <c r="B7" s="55"/>
      <c r="C7" s="69" t="s">
        <v>145</v>
      </c>
      <c r="D7" s="2"/>
      <c r="E7" s="2"/>
      <c r="F7" s="2"/>
      <c r="G7" s="2"/>
      <c r="H7" s="2"/>
      <c r="I7" s="2"/>
      <c r="J7" s="2"/>
      <c r="K7" s="2"/>
      <c r="L7" s="2"/>
      <c r="M7" s="2"/>
      <c r="N7" s="70" t="s">
        <v>512</v>
      </c>
    </row>
    <row r="8">
      <c r="N8" s="14" t="s">
        <v>152</v>
      </c>
    </row>
    <row r="9">
      <c r="A9" s="14" t="s">
        <v>29</v>
      </c>
    </row>
    <row r="10">
      <c r="B10" s="14">
        <v>1.0</v>
      </c>
      <c r="C10" s="15">
        <v>0.6997796643554466</v>
      </c>
      <c r="D10" s="14" t="s">
        <v>154</v>
      </c>
      <c r="E10" s="72" t="s">
        <v>155</v>
      </c>
      <c r="F10" s="14" t="s">
        <v>156</v>
      </c>
      <c r="N10" s="14" t="s">
        <v>271</v>
      </c>
    </row>
    <row r="11">
      <c r="B11" s="14">
        <v>2.0</v>
      </c>
      <c r="C11" s="15">
        <v>0.7024305092636496</v>
      </c>
      <c r="D11" s="14" t="s">
        <v>158</v>
      </c>
      <c r="E11" s="72" t="s">
        <v>159</v>
      </c>
      <c r="F11" s="14" t="s">
        <v>156</v>
      </c>
      <c r="N11" s="14" t="s">
        <v>160</v>
      </c>
    </row>
    <row r="13">
      <c r="B13" s="72" t="s">
        <v>377</v>
      </c>
      <c r="C13" s="15">
        <v>0.7139381481465534</v>
      </c>
      <c r="D13" s="2" t="s">
        <v>513</v>
      </c>
      <c r="E13" s="85" t="s">
        <v>514</v>
      </c>
      <c r="F13" s="2" t="s">
        <v>156</v>
      </c>
      <c r="G13" s="2"/>
      <c r="H13" s="2"/>
      <c r="I13" s="2"/>
      <c r="J13" s="2"/>
      <c r="K13" s="2"/>
      <c r="L13" s="2"/>
      <c r="M13" s="2"/>
      <c r="N13" s="11" t="s">
        <v>515</v>
      </c>
    </row>
    <row r="14">
      <c r="D14" s="11"/>
      <c r="E14" s="85"/>
      <c r="F14" s="2"/>
      <c r="G14" s="2"/>
      <c r="H14" s="2"/>
      <c r="I14" s="2"/>
      <c r="J14" s="2"/>
      <c r="K14" s="2"/>
      <c r="L14" s="2"/>
      <c r="M14" s="2"/>
      <c r="N14" s="11" t="s">
        <v>516</v>
      </c>
    </row>
    <row r="15">
      <c r="B15" s="14">
        <v>13.0</v>
      </c>
      <c r="C15" s="15">
        <v>0.7473380092560546</v>
      </c>
      <c r="D15" s="2" t="s">
        <v>213</v>
      </c>
      <c r="E15" s="85" t="s">
        <v>379</v>
      </c>
      <c r="F15" s="11" t="s">
        <v>156</v>
      </c>
      <c r="G15" s="2"/>
      <c r="H15" s="2"/>
      <c r="I15" s="2"/>
      <c r="J15" s="2"/>
      <c r="K15" s="2"/>
      <c r="L15" s="11" t="s">
        <v>307</v>
      </c>
      <c r="M15" s="2"/>
      <c r="N15" s="2" t="s">
        <v>517</v>
      </c>
    </row>
    <row r="16">
      <c r="B16" s="14">
        <v>14.0</v>
      </c>
      <c r="C16" s="15">
        <v>0.7490415162028512</v>
      </c>
      <c r="D16" s="2" t="s">
        <v>213</v>
      </c>
      <c r="E16" s="18" t="s">
        <v>518</v>
      </c>
      <c r="F16" s="11" t="s">
        <v>156</v>
      </c>
      <c r="G16" s="2"/>
      <c r="H16" s="2"/>
      <c r="I16" s="2"/>
      <c r="J16" s="2"/>
      <c r="K16" s="2"/>
      <c r="L16" s="2"/>
      <c r="M16" s="2"/>
      <c r="N16" s="2" t="s">
        <v>519</v>
      </c>
    </row>
    <row r="17">
      <c r="B17" s="14">
        <v>15.0</v>
      </c>
      <c r="C17" s="15">
        <v>0.7510432060225867</v>
      </c>
      <c r="D17" s="74" t="s">
        <v>213</v>
      </c>
      <c r="E17" s="73" t="s">
        <v>520</v>
      </c>
      <c r="F17" s="14" t="s">
        <v>156</v>
      </c>
      <c r="G17" s="14"/>
      <c r="N17" s="74" t="s">
        <v>521</v>
      </c>
    </row>
    <row r="18">
      <c r="B18" s="14">
        <v>16.0</v>
      </c>
      <c r="C18" s="15">
        <v>0.7534285416622879</v>
      </c>
      <c r="D18" s="74" t="s">
        <v>213</v>
      </c>
      <c r="E18" s="73" t="s">
        <v>522</v>
      </c>
      <c r="F18" s="14" t="s">
        <v>156</v>
      </c>
      <c r="G18" s="14"/>
      <c r="N18" s="74" t="s">
        <v>523</v>
      </c>
    </row>
    <row r="19">
      <c r="C19" s="15"/>
    </row>
    <row r="20">
      <c r="B20" s="14">
        <v>17.0</v>
      </c>
      <c r="C20" s="15">
        <v>0.7601091782416916</v>
      </c>
      <c r="D20" s="14" t="s">
        <v>154</v>
      </c>
      <c r="E20" s="72" t="s">
        <v>155</v>
      </c>
      <c r="F20" s="14" t="s">
        <v>156</v>
      </c>
      <c r="N20" s="14" t="s">
        <v>524</v>
      </c>
    </row>
    <row r="22">
      <c r="D22" s="2"/>
      <c r="E22" s="11"/>
      <c r="F22" s="2"/>
      <c r="G22" s="11"/>
      <c r="H22" s="11"/>
      <c r="I22" s="2"/>
      <c r="J22" s="2"/>
      <c r="K22" s="2"/>
      <c r="L22" s="2"/>
      <c r="M22" s="2"/>
      <c r="N22" s="11" t="s">
        <v>525</v>
      </c>
    </row>
    <row r="23">
      <c r="B23" s="82">
        <v>18.0</v>
      </c>
      <c r="C23" s="15">
        <v>0.7819965393500752</v>
      </c>
      <c r="D23" s="2" t="s">
        <v>163</v>
      </c>
      <c r="E23" s="11" t="s">
        <v>155</v>
      </c>
      <c r="F23" s="2" t="s">
        <v>156</v>
      </c>
      <c r="G23" s="11" t="s">
        <v>251</v>
      </c>
      <c r="H23" s="11">
        <v>1050.0</v>
      </c>
      <c r="I23" s="2"/>
      <c r="J23" s="2"/>
      <c r="K23" s="2"/>
      <c r="L23" s="2"/>
      <c r="M23" s="2"/>
      <c r="N23" s="11" t="s">
        <v>526</v>
      </c>
    </row>
    <row r="24">
      <c r="B24" s="82">
        <v>19.0</v>
      </c>
      <c r="C24" s="15">
        <v>0.7866060648157145</v>
      </c>
      <c r="D24" s="2" t="s">
        <v>163</v>
      </c>
      <c r="E24" s="11">
        <v>30.0</v>
      </c>
      <c r="F24" s="2" t="s">
        <v>156</v>
      </c>
      <c r="G24" s="11" t="s">
        <v>527</v>
      </c>
      <c r="H24" s="11">
        <v>1050.0</v>
      </c>
      <c r="I24" s="2"/>
      <c r="J24" s="2"/>
      <c r="K24" s="11" t="s">
        <v>528</v>
      </c>
      <c r="L24" s="11" t="s">
        <v>529</v>
      </c>
      <c r="M24" s="2"/>
      <c r="N24" s="80" t="s">
        <v>530</v>
      </c>
    </row>
    <row r="25">
      <c r="B25" s="82">
        <v>20.0</v>
      </c>
      <c r="C25" s="15">
        <v>0.7891406828712206</v>
      </c>
      <c r="D25" s="11" t="s">
        <v>163</v>
      </c>
      <c r="E25" s="11">
        <v>30.0</v>
      </c>
      <c r="F25" s="2" t="s">
        <v>156</v>
      </c>
      <c r="G25" s="11" t="s">
        <v>531</v>
      </c>
      <c r="H25" s="11">
        <v>1050.0</v>
      </c>
      <c r="I25" s="2"/>
      <c r="J25" s="2"/>
      <c r="K25" s="11"/>
      <c r="L25" s="11" t="s">
        <v>532</v>
      </c>
      <c r="M25" s="2"/>
      <c r="N25" s="80" t="s">
        <v>533</v>
      </c>
    </row>
    <row r="26">
      <c r="B26" s="82">
        <v>21.0</v>
      </c>
      <c r="C26" s="15">
        <v>0.7913540740701137</v>
      </c>
      <c r="D26" s="11" t="s">
        <v>163</v>
      </c>
      <c r="E26" s="11">
        <v>30.0</v>
      </c>
      <c r="F26" s="2" t="s">
        <v>156</v>
      </c>
      <c r="G26" s="11" t="s">
        <v>534</v>
      </c>
      <c r="H26" s="11">
        <v>1050.0</v>
      </c>
      <c r="I26" s="2"/>
      <c r="J26" s="2"/>
      <c r="K26" s="11" t="s">
        <v>535</v>
      </c>
      <c r="L26" s="11"/>
      <c r="M26" s="2"/>
      <c r="N26" s="80" t="s">
        <v>536</v>
      </c>
    </row>
    <row r="27">
      <c r="B27" s="82">
        <v>22.0</v>
      </c>
      <c r="C27" s="15">
        <v>0.7938291666650912</v>
      </c>
      <c r="D27" s="11" t="s">
        <v>163</v>
      </c>
      <c r="E27" s="11">
        <v>30.0</v>
      </c>
      <c r="F27" s="2" t="s">
        <v>156</v>
      </c>
      <c r="G27" s="11" t="s">
        <v>537</v>
      </c>
      <c r="H27" s="11">
        <v>1050.0</v>
      </c>
      <c r="I27" s="2"/>
      <c r="J27" s="2"/>
      <c r="K27" s="11"/>
      <c r="L27" s="11" t="s">
        <v>538</v>
      </c>
      <c r="M27" s="2"/>
      <c r="N27" s="80" t="s">
        <v>536</v>
      </c>
    </row>
    <row r="28">
      <c r="B28" s="14">
        <v>23.0</v>
      </c>
      <c r="C28" s="15">
        <v>0.7982995254642447</v>
      </c>
      <c r="D28" s="2" t="s">
        <v>163</v>
      </c>
      <c r="E28" s="11">
        <v>120.0</v>
      </c>
      <c r="F28" s="2" t="s">
        <v>156</v>
      </c>
      <c r="G28" s="11" t="s">
        <v>539</v>
      </c>
      <c r="H28" s="2"/>
      <c r="I28" s="2"/>
      <c r="J28" s="2"/>
      <c r="K28" s="2"/>
      <c r="L28" s="2"/>
      <c r="M28" s="2"/>
      <c r="N28" s="11" t="s">
        <v>540</v>
      </c>
    </row>
    <row r="29">
      <c r="B29" s="14">
        <v>24.0</v>
      </c>
      <c r="C29" s="15">
        <v>0.8026934375011479</v>
      </c>
      <c r="D29" s="2" t="s">
        <v>163</v>
      </c>
      <c r="E29" s="11">
        <v>120.0</v>
      </c>
      <c r="F29" s="2" t="s">
        <v>156</v>
      </c>
      <c r="G29" s="11"/>
      <c r="H29" s="2"/>
      <c r="I29" s="2"/>
      <c r="J29" s="2"/>
      <c r="K29" s="2"/>
      <c r="L29" s="11" t="s">
        <v>541</v>
      </c>
      <c r="M29" s="2"/>
      <c r="N29" s="11" t="s">
        <v>540</v>
      </c>
    </row>
    <row r="30">
      <c r="B30" s="14">
        <v>25.0</v>
      </c>
      <c r="C30" s="15">
        <v>0.8056540972174844</v>
      </c>
      <c r="D30" s="2" t="s">
        <v>163</v>
      </c>
      <c r="E30" s="11">
        <v>120.0</v>
      </c>
      <c r="F30" s="2" t="s">
        <v>156</v>
      </c>
      <c r="G30" s="11" t="s">
        <v>542</v>
      </c>
      <c r="H30" s="2"/>
      <c r="I30" s="2"/>
      <c r="J30" s="2"/>
      <c r="K30" s="11" t="s">
        <v>184</v>
      </c>
      <c r="L30" s="11" t="s">
        <v>337</v>
      </c>
      <c r="M30" s="2"/>
      <c r="N30" s="11" t="s">
        <v>540</v>
      </c>
    </row>
    <row r="32">
      <c r="B32" s="14">
        <v>26.0</v>
      </c>
      <c r="C32" s="15">
        <v>0.8090398958302103</v>
      </c>
      <c r="D32" s="14" t="s">
        <v>161</v>
      </c>
      <c r="E32" s="72">
        <v>300.0</v>
      </c>
      <c r="F32" s="14" t="s">
        <v>156</v>
      </c>
      <c r="G32" s="14" t="s">
        <v>461</v>
      </c>
      <c r="H32" s="14">
        <v>1050.0</v>
      </c>
      <c r="I32" s="72" t="s">
        <v>165</v>
      </c>
      <c r="J32" s="14" t="s">
        <v>408</v>
      </c>
    </row>
    <row r="33">
      <c r="B33" s="14">
        <v>27.0</v>
      </c>
      <c r="C33" s="15">
        <v>0.8166777777805692</v>
      </c>
      <c r="D33" s="14" t="s">
        <v>163</v>
      </c>
      <c r="E33" s="72">
        <v>1800.0</v>
      </c>
      <c r="F33" s="14" t="s">
        <v>156</v>
      </c>
      <c r="G33" s="14" t="s">
        <v>325</v>
      </c>
      <c r="H33" s="14">
        <v>1050.0</v>
      </c>
      <c r="I33" s="72" t="s">
        <v>165</v>
      </c>
      <c r="J33" s="14" t="s">
        <v>408</v>
      </c>
      <c r="N33" s="14" t="s">
        <v>250</v>
      </c>
    </row>
    <row r="34">
      <c r="B34" s="14">
        <v>28.0</v>
      </c>
      <c r="C34" s="15">
        <v>0.8400462962962963</v>
      </c>
      <c r="D34" s="14" t="s">
        <v>163</v>
      </c>
      <c r="E34" s="72">
        <v>1800.0</v>
      </c>
      <c r="F34" s="14" t="s">
        <v>156</v>
      </c>
      <c r="H34" s="14">
        <v>1050.0</v>
      </c>
      <c r="I34" s="72" t="s">
        <v>165</v>
      </c>
      <c r="J34" s="14" t="s">
        <v>408</v>
      </c>
      <c r="N34" s="14" t="s">
        <v>169</v>
      </c>
    </row>
    <row r="35">
      <c r="B35" s="14">
        <v>29.0</v>
      </c>
      <c r="C35" s="15">
        <v>0.8616666666666667</v>
      </c>
      <c r="D35" s="14" t="s">
        <v>163</v>
      </c>
      <c r="E35" s="72">
        <v>1800.0</v>
      </c>
      <c r="F35" s="14" t="s">
        <v>156</v>
      </c>
      <c r="H35" s="14">
        <v>1050.0</v>
      </c>
      <c r="I35" s="72" t="s">
        <v>165</v>
      </c>
      <c r="J35" s="14" t="s">
        <v>543</v>
      </c>
      <c r="N35" s="14" t="s">
        <v>171</v>
      </c>
    </row>
    <row r="36">
      <c r="B36" s="14">
        <v>30.0</v>
      </c>
      <c r="C36" s="15">
        <v>0.8828445023100358</v>
      </c>
      <c r="D36" s="14" t="s">
        <v>163</v>
      </c>
      <c r="E36" s="72">
        <v>1800.0</v>
      </c>
      <c r="F36" s="14" t="s">
        <v>156</v>
      </c>
      <c r="G36" s="14" t="s">
        <v>544</v>
      </c>
      <c r="H36" s="14">
        <v>1050.0</v>
      </c>
      <c r="I36" s="72" t="s">
        <v>165</v>
      </c>
      <c r="J36" s="14" t="s">
        <v>324</v>
      </c>
      <c r="N36" s="14" t="s">
        <v>173</v>
      </c>
    </row>
    <row r="37">
      <c r="B37" s="14">
        <v>31.0</v>
      </c>
      <c r="C37" s="15">
        <v>0.9058564814814815</v>
      </c>
      <c r="D37" s="14" t="s">
        <v>154</v>
      </c>
      <c r="E37" s="72" t="s">
        <v>155</v>
      </c>
      <c r="F37" s="14" t="s">
        <v>156</v>
      </c>
      <c r="I37" s="73"/>
      <c r="N37" s="14" t="s">
        <v>271</v>
      </c>
    </row>
    <row r="38">
      <c r="B38" s="14">
        <v>32.0</v>
      </c>
      <c r="C38" s="15">
        <v>0.9086904745345237</v>
      </c>
      <c r="D38" s="14" t="s">
        <v>158</v>
      </c>
      <c r="E38" s="72" t="s">
        <v>159</v>
      </c>
      <c r="F38" s="14" t="s">
        <v>156</v>
      </c>
      <c r="I38" s="73"/>
      <c r="N38" s="14" t="s">
        <v>160</v>
      </c>
    </row>
    <row r="39">
      <c r="B39" s="14">
        <v>33.0</v>
      </c>
      <c r="C39" s="15">
        <v>0.9105671296296296</v>
      </c>
      <c r="D39" s="14" t="s">
        <v>163</v>
      </c>
      <c r="E39" s="72">
        <v>1800.0</v>
      </c>
      <c r="F39" s="14" t="s">
        <v>156</v>
      </c>
      <c r="G39" s="14" t="s">
        <v>327</v>
      </c>
      <c r="H39" s="14">
        <v>1050.0</v>
      </c>
      <c r="I39" s="72" t="s">
        <v>165</v>
      </c>
      <c r="J39" s="14" t="s">
        <v>324</v>
      </c>
      <c r="N39" s="14" t="s">
        <v>175</v>
      </c>
    </row>
    <row r="40">
      <c r="B40" s="14">
        <v>34.0</v>
      </c>
      <c r="C40" s="15">
        <v>0.9327199074074074</v>
      </c>
      <c r="D40" s="14" t="s">
        <v>163</v>
      </c>
      <c r="E40" s="72">
        <v>1800.0</v>
      </c>
      <c r="F40" s="14" t="s">
        <v>156</v>
      </c>
      <c r="G40" s="14" t="s">
        <v>468</v>
      </c>
      <c r="H40" s="14">
        <v>1050.0</v>
      </c>
      <c r="I40" s="72" t="s">
        <v>165</v>
      </c>
      <c r="J40" s="14" t="s">
        <v>545</v>
      </c>
      <c r="N40" s="14" t="s">
        <v>177</v>
      </c>
    </row>
    <row r="41">
      <c r="B41" s="14">
        <v>35.0</v>
      </c>
      <c r="C41" s="15">
        <v>0.9551041666666666</v>
      </c>
      <c r="D41" s="14" t="s">
        <v>163</v>
      </c>
      <c r="E41" s="72">
        <v>1800.0</v>
      </c>
      <c r="F41" s="14" t="s">
        <v>156</v>
      </c>
      <c r="G41" s="14" t="s">
        <v>352</v>
      </c>
      <c r="H41" s="14">
        <v>1050.0</v>
      </c>
      <c r="I41" s="72" t="s">
        <v>165</v>
      </c>
      <c r="J41" s="14" t="s">
        <v>546</v>
      </c>
      <c r="N41" s="14" t="s">
        <v>179</v>
      </c>
    </row>
    <row r="43">
      <c r="A43" s="11" t="s">
        <v>547</v>
      </c>
    </row>
    <row r="45">
      <c r="B45" s="14">
        <v>36.0</v>
      </c>
      <c r="C45" s="15">
        <v>0.019771504630625714</v>
      </c>
      <c r="D45" s="14" t="s">
        <v>154</v>
      </c>
      <c r="E45" s="72" t="s">
        <v>155</v>
      </c>
      <c r="F45" s="14" t="s">
        <v>156</v>
      </c>
      <c r="N45" s="14" t="s">
        <v>344</v>
      </c>
    </row>
    <row r="46">
      <c r="B46" s="14">
        <v>37.0</v>
      </c>
      <c r="C46" s="15">
        <v>0.023627905087778345</v>
      </c>
      <c r="D46" s="14" t="s">
        <v>158</v>
      </c>
      <c r="E46" s="72" t="s">
        <v>159</v>
      </c>
      <c r="F46" s="14" t="s">
        <v>156</v>
      </c>
      <c r="N46" s="14" t="s">
        <v>345</v>
      </c>
    </row>
    <row r="48">
      <c r="B48" s="14">
        <v>38.0</v>
      </c>
      <c r="C48" s="15">
        <v>0.026675115739635658</v>
      </c>
      <c r="D48" s="14" t="s">
        <v>161</v>
      </c>
      <c r="E48" s="72">
        <v>300.0</v>
      </c>
      <c r="F48" s="14" t="s">
        <v>156</v>
      </c>
      <c r="G48" s="14" t="s">
        <v>334</v>
      </c>
      <c r="H48" s="14">
        <v>1040.0</v>
      </c>
      <c r="I48" s="72" t="s">
        <v>165</v>
      </c>
      <c r="J48" s="14" t="s">
        <v>404</v>
      </c>
    </row>
    <row r="49">
      <c r="B49" s="14">
        <v>39.0</v>
      </c>
      <c r="C49" s="15">
        <v>0.03469811342074536</v>
      </c>
      <c r="D49" s="14" t="s">
        <v>163</v>
      </c>
      <c r="E49" s="72">
        <v>1800.0</v>
      </c>
      <c r="F49" s="14" t="s">
        <v>156</v>
      </c>
      <c r="G49" s="14" t="s">
        <v>266</v>
      </c>
      <c r="H49" s="14">
        <v>1040.0</v>
      </c>
      <c r="I49" s="72" t="s">
        <v>165</v>
      </c>
      <c r="J49" s="14" t="s">
        <v>490</v>
      </c>
      <c r="N49" s="14" t="s">
        <v>250</v>
      </c>
    </row>
    <row r="50">
      <c r="B50" s="14">
        <v>40.0</v>
      </c>
      <c r="C50" s="15">
        <v>0.056850023145671</v>
      </c>
      <c r="D50" s="14" t="s">
        <v>163</v>
      </c>
      <c r="E50" s="72">
        <v>1800.0</v>
      </c>
      <c r="F50" s="14" t="s">
        <v>156</v>
      </c>
      <c r="G50" s="14" t="s">
        <v>548</v>
      </c>
      <c r="H50" s="14">
        <v>1040.0</v>
      </c>
      <c r="I50" s="72" t="s">
        <v>165</v>
      </c>
      <c r="J50" s="14" t="s">
        <v>405</v>
      </c>
      <c r="N50" s="14" t="s">
        <v>169</v>
      </c>
    </row>
    <row r="51">
      <c r="B51" s="14">
        <v>41.0</v>
      </c>
      <c r="C51" s="15">
        <v>0.07966788194607943</v>
      </c>
      <c r="D51" s="14" t="s">
        <v>163</v>
      </c>
      <c r="E51" s="72">
        <v>1800.0</v>
      </c>
      <c r="F51" s="14" t="s">
        <v>156</v>
      </c>
      <c r="G51" s="14" t="s">
        <v>549</v>
      </c>
      <c r="H51" s="14">
        <v>1040.0</v>
      </c>
      <c r="I51" s="72" t="s">
        <v>165</v>
      </c>
      <c r="J51" s="14" t="s">
        <v>411</v>
      </c>
      <c r="N51" s="14" t="s">
        <v>171</v>
      </c>
    </row>
    <row r="52">
      <c r="B52" s="14">
        <v>42.0</v>
      </c>
      <c r="C52" s="15">
        <v>0.1018321527808439</v>
      </c>
      <c r="D52" s="14" t="s">
        <v>163</v>
      </c>
      <c r="E52" s="72">
        <v>1800.0</v>
      </c>
      <c r="F52" s="14" t="s">
        <v>156</v>
      </c>
      <c r="G52" s="14" t="s">
        <v>278</v>
      </c>
      <c r="H52" s="14">
        <v>1040.0</v>
      </c>
      <c r="I52" s="72" t="s">
        <v>165</v>
      </c>
      <c r="J52" s="14" t="s">
        <v>408</v>
      </c>
      <c r="N52" s="14" t="s">
        <v>173</v>
      </c>
    </row>
    <row r="53">
      <c r="B53" s="14">
        <v>43.0</v>
      </c>
      <c r="C53" s="15">
        <v>0.13030834490200505</v>
      </c>
      <c r="D53" s="14" t="s">
        <v>163</v>
      </c>
      <c r="E53" s="72">
        <v>1800.0</v>
      </c>
      <c r="F53" s="14" t="s">
        <v>156</v>
      </c>
      <c r="G53" s="14" t="s">
        <v>550</v>
      </c>
      <c r="H53" s="14">
        <v>1040.0</v>
      </c>
      <c r="I53" s="72" t="s">
        <v>165</v>
      </c>
      <c r="J53" s="14" t="s">
        <v>551</v>
      </c>
      <c r="N53" s="14" t="s">
        <v>175</v>
      </c>
    </row>
    <row r="54">
      <c r="B54" s="14">
        <v>44.0</v>
      </c>
      <c r="C54" s="15">
        <v>0.14605324074074075</v>
      </c>
      <c r="D54" s="14" t="s">
        <v>163</v>
      </c>
      <c r="E54" s="72">
        <v>1800.0</v>
      </c>
      <c r="F54" s="14" t="s">
        <v>156</v>
      </c>
      <c r="G54" s="14" t="s">
        <v>552</v>
      </c>
      <c r="H54" s="14">
        <v>1040.0</v>
      </c>
      <c r="I54" s="72" t="s">
        <v>165</v>
      </c>
      <c r="J54" s="14" t="s">
        <v>255</v>
      </c>
      <c r="N54" s="14" t="s">
        <v>177</v>
      </c>
    </row>
    <row r="55">
      <c r="B55" s="14">
        <v>45.0</v>
      </c>
      <c r="C55" s="15">
        <v>0.16827546296296297</v>
      </c>
      <c r="D55" s="14" t="s">
        <v>163</v>
      </c>
      <c r="E55" s="72">
        <v>1800.0</v>
      </c>
      <c r="F55" s="14" t="s">
        <v>156</v>
      </c>
      <c r="G55" s="14" t="s">
        <v>553</v>
      </c>
      <c r="H55" s="14">
        <v>1040.0</v>
      </c>
      <c r="I55" s="72" t="s">
        <v>165</v>
      </c>
      <c r="J55" s="14" t="s">
        <v>462</v>
      </c>
      <c r="N55" s="14" t="s">
        <v>179</v>
      </c>
    </row>
    <row r="57">
      <c r="B57" s="82">
        <v>46.0</v>
      </c>
      <c r="C57" s="15">
        <v>0.19207175925925926</v>
      </c>
      <c r="D57" s="2" t="s">
        <v>163</v>
      </c>
      <c r="E57" s="11">
        <v>30.0</v>
      </c>
      <c r="F57" s="2" t="s">
        <v>156</v>
      </c>
      <c r="G57" s="11"/>
      <c r="H57" s="11"/>
      <c r="I57" s="2"/>
      <c r="J57" s="11"/>
      <c r="K57" s="2"/>
      <c r="L57" s="2"/>
      <c r="M57" s="2"/>
      <c r="N57" s="11" t="s">
        <v>554</v>
      </c>
    </row>
    <row r="58">
      <c r="B58" s="14">
        <v>47.0</v>
      </c>
      <c r="C58" s="15">
        <v>0.19418981481481482</v>
      </c>
      <c r="D58" s="2" t="s">
        <v>163</v>
      </c>
      <c r="E58" s="11">
        <v>30.0</v>
      </c>
      <c r="F58" s="2" t="s">
        <v>156</v>
      </c>
      <c r="G58" s="11"/>
      <c r="H58" s="11"/>
      <c r="I58" s="2"/>
      <c r="J58" s="11"/>
      <c r="K58" s="2"/>
      <c r="L58" s="2"/>
      <c r="M58" s="2"/>
      <c r="N58" s="11" t="s">
        <v>555</v>
      </c>
    </row>
    <row r="59">
      <c r="B59" s="14">
        <v>48.0</v>
      </c>
      <c r="C59" s="15">
        <v>0.19892665509541985</v>
      </c>
      <c r="D59" s="2" t="s">
        <v>163</v>
      </c>
      <c r="E59" s="11">
        <v>200.0</v>
      </c>
      <c r="F59" s="2" t="s">
        <v>156</v>
      </c>
      <c r="G59" s="11"/>
      <c r="H59" s="11"/>
      <c r="I59" s="2"/>
      <c r="J59" s="2"/>
      <c r="K59" s="11" t="s">
        <v>341</v>
      </c>
      <c r="L59" s="11" t="s">
        <v>342</v>
      </c>
      <c r="M59" s="2"/>
      <c r="N59" s="11" t="s">
        <v>556</v>
      </c>
    </row>
    <row r="60">
      <c r="B60" s="14">
        <v>49.0</v>
      </c>
      <c r="C60" s="15">
        <v>0.20428553241072223</v>
      </c>
      <c r="D60" s="2" t="s">
        <v>163</v>
      </c>
      <c r="E60" s="11">
        <v>200.0</v>
      </c>
      <c r="F60" s="11" t="s">
        <v>156</v>
      </c>
      <c r="G60" s="11"/>
      <c r="H60" s="11"/>
      <c r="I60" s="2"/>
      <c r="J60" s="2"/>
      <c r="K60" s="11"/>
      <c r="L60" s="11" t="s">
        <v>342</v>
      </c>
      <c r="M60" s="2"/>
      <c r="N60" s="11" t="s">
        <v>556</v>
      </c>
    </row>
    <row r="61">
      <c r="B61" s="14">
        <v>50.0</v>
      </c>
      <c r="C61" s="15">
        <v>0.20925371527846437</v>
      </c>
      <c r="D61" s="14" t="s">
        <v>557</v>
      </c>
      <c r="E61" s="14">
        <v>200.0</v>
      </c>
      <c r="F61" s="11" t="s">
        <v>156</v>
      </c>
      <c r="N61" s="11" t="s">
        <v>556</v>
      </c>
    </row>
    <row r="63">
      <c r="B63" s="14">
        <v>51.0</v>
      </c>
      <c r="C63" s="15">
        <v>0.2136782638845034</v>
      </c>
      <c r="D63" s="14" t="s">
        <v>154</v>
      </c>
      <c r="E63" s="72" t="s">
        <v>155</v>
      </c>
      <c r="F63" s="14" t="s">
        <v>156</v>
      </c>
      <c r="N63" s="11" t="s">
        <v>292</v>
      </c>
    </row>
    <row r="64">
      <c r="B64" s="14">
        <v>52.0</v>
      </c>
      <c r="C64" s="84">
        <v>0.2172441087968764</v>
      </c>
      <c r="D64" s="14" t="s">
        <v>158</v>
      </c>
      <c r="E64" s="72" t="s">
        <v>159</v>
      </c>
      <c r="F64" s="14" t="s">
        <v>156</v>
      </c>
      <c r="N64" s="11" t="s">
        <v>292</v>
      </c>
    </row>
    <row r="66">
      <c r="B66" s="14">
        <v>53.0</v>
      </c>
      <c r="C66" s="15">
        <v>0.24929814814822748</v>
      </c>
      <c r="D66" s="74" t="s">
        <v>213</v>
      </c>
      <c r="E66" s="14" t="s">
        <v>214</v>
      </c>
      <c r="F66" s="14" t="s">
        <v>156</v>
      </c>
      <c r="N66" s="74" t="s">
        <v>558</v>
      </c>
    </row>
    <row r="67">
      <c r="B67" s="14">
        <v>54.0</v>
      </c>
      <c r="C67" s="15">
        <v>0.2527917708357563</v>
      </c>
      <c r="D67" s="74" t="s">
        <v>213</v>
      </c>
      <c r="E67" s="14" t="s">
        <v>217</v>
      </c>
      <c r="F67" s="14" t="s">
        <v>156</v>
      </c>
      <c r="N67" s="74" t="s">
        <v>559</v>
      </c>
    </row>
    <row r="68">
      <c r="B68" s="14">
        <v>55.0</v>
      </c>
      <c r="C68" s="15">
        <v>0.2551560995343607</v>
      </c>
      <c r="D68" s="74" t="s">
        <v>213</v>
      </c>
      <c r="E68" s="14" t="s">
        <v>219</v>
      </c>
      <c r="F68" s="14" t="s">
        <v>156</v>
      </c>
      <c r="N68" s="74" t="s">
        <v>560</v>
      </c>
    </row>
    <row r="69">
      <c r="B69" s="14">
        <v>56.0</v>
      </c>
      <c r="C69" s="15">
        <v>0.25707790508749895</v>
      </c>
      <c r="D69" s="74" t="s">
        <v>213</v>
      </c>
      <c r="E69" s="14" t="s">
        <v>221</v>
      </c>
      <c r="F69" s="14" t="s">
        <v>156</v>
      </c>
      <c r="N69" s="74" t="s">
        <v>561</v>
      </c>
    </row>
    <row r="71">
      <c r="B71" s="72" t="s">
        <v>562</v>
      </c>
      <c r="C71" s="15">
        <v>0.26083003472012933</v>
      </c>
      <c r="D71" s="14" t="s">
        <v>226</v>
      </c>
      <c r="E71" s="14">
        <v>1800.0</v>
      </c>
      <c r="F71" s="14" t="s">
        <v>156</v>
      </c>
    </row>
  </sheetData>
  <mergeCells count="13">
    <mergeCell ref="B5:B6"/>
    <mergeCell ref="C5:C6"/>
    <mergeCell ref="K5:M5"/>
    <mergeCell ref="N5:N6"/>
    <mergeCell ref="O5:S6"/>
    <mergeCell ref="O7:S7"/>
    <mergeCell ref="C1:F1"/>
    <mergeCell ref="H1:N1"/>
    <mergeCell ref="O1:S1"/>
    <mergeCell ref="H2:N2"/>
    <mergeCell ref="O2:S2"/>
    <mergeCell ref="O3:S3"/>
    <mergeCell ref="O4:S4"/>
  </mergeCells>
  <drawing r:id="rId1"/>
</worksheet>
</file>