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8.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xml"/>
  <Override ContentType="application/vnd.openxmlformats-officedocument.spreadsheetml.worksheet+xml" PartName="/xl/worksheets/sheet18.xml"/>
  <Override ContentType="application/vnd.openxmlformats-officedocument.spreadsheetml.worksheet+xml" PartName="/xl/worksheets/sheet3.xml"/>
  <Override ContentType="application/vnd.openxmlformats-officedocument.spreadsheetml.worksheet+xml" PartName="/xl/worksheets/sheet9.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5.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1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obot" sheetId="1" r:id="rId4"/>
    <sheet state="visible" name="Run Summary" sheetId="2" r:id="rId5"/>
    <sheet state="visible" name="LOCKED" sheetId="3" r:id="rId6"/>
    <sheet state="visible" name="Twilights" sheetId="4" r:id="rId7"/>
    <sheet state="visible" name="22102024" sheetId="5" r:id="rId8"/>
    <sheet state="visible" name="23102024" sheetId="6" r:id="rId9"/>
    <sheet state="visible" name="24102024" sheetId="7" r:id="rId10"/>
    <sheet state="visible" name="25102024" sheetId="8" r:id="rId11"/>
    <sheet state="visible" name="26102024" sheetId="9" r:id="rId12"/>
    <sheet state="visible" name="27102024" sheetId="10" r:id="rId13"/>
    <sheet state="visible" name="28102024" sheetId="11" r:id="rId14"/>
    <sheet state="visible" name="1112024" sheetId="12" r:id="rId15"/>
    <sheet state="visible" name="29102024" sheetId="13" r:id="rId16"/>
    <sheet state="visible" name="30102024" sheetId="14" r:id="rId17"/>
    <sheet state="visible" name="31102024" sheetId="15" r:id="rId18"/>
    <sheet state="visible" name="2112024" sheetId="16" r:id="rId19"/>
    <sheet state="visible" name="3112024" sheetId="17" r:id="rId20"/>
    <sheet state="visible" name="4112024" sheetId="18" r:id="rId21"/>
    <sheet state="visible" name="05112024" sheetId="19" r:id="rId22"/>
  </sheets>
  <definedNames/>
  <calcPr/>
</workbook>
</file>

<file path=xl/sharedStrings.xml><?xml version="1.0" encoding="utf-8"?>
<sst xmlns="http://schemas.openxmlformats.org/spreadsheetml/2006/main" count="3258" uniqueCount="809">
  <si>
    <t>Main folder path: Z:\Robot_tile_files\{folder}    Labview writes the robot shift file to: C:\Robot\robot_shift_abs_{DATETIME}.csv</t>
  </si>
  <si>
    <t>Currently on telescope</t>
  </si>
  <si>
    <t>Currently on robot</t>
  </si>
  <si>
    <t>Date</t>
  </si>
  <si>
    <t>Time</t>
  </si>
  <si>
    <t>Field</t>
  </si>
  <si>
    <t>Filename</t>
  </si>
  <si>
    <t>Directory</t>
  </si>
  <si>
    <t>Metrology Timestamp</t>
  </si>
  <si>
    <t>Configuring/Unconfiguring?</t>
  </si>
  <si>
    <t>Magnet rotation</t>
  </si>
  <si>
    <t>Timeouts</t>
  </si>
  <si>
    <t>Comments (dome temp)</t>
  </si>
  <si>
    <t>A0085_T032</t>
  </si>
  <si>
    <t>Robot_A0085_T032.csv</t>
  </si>
  <si>
    <t>C</t>
  </si>
  <si>
    <t>H03_T077</t>
  </si>
  <si>
    <t>Robot_H03_T077.csv</t>
  </si>
  <si>
    <t>U</t>
  </si>
  <si>
    <t>A0085_SAMI_T001</t>
  </si>
  <si>
    <t>Robot_A0085_SAMI_T001.csv</t>
  </si>
  <si>
    <t>fake unconfigure, recovery for circular magne GS1, magnet displaced</t>
  </si>
  <si>
    <t>20241023B</t>
  </si>
  <si>
    <t>fake configure, recovery for circular magnet GS1, magnet displaced</t>
  </si>
  <si>
    <t>H03_T078</t>
  </si>
  <si>
    <t>Robot_H03_T078.csv</t>
  </si>
  <si>
    <t>4:00:00ish</t>
  </si>
  <si>
    <t>Robot_A0085_SAMI_T002.csv</t>
  </si>
  <si>
    <t>Unconfiguring as we observed all night on first plate, need one for first half tomorrow</t>
  </si>
  <si>
    <t>A0085_T033</t>
  </si>
  <si>
    <t>Robot_A0085_T033.csv</t>
  </si>
  <si>
    <t>A0085_SAMI_T002</t>
  </si>
  <si>
    <t>A0085_T035</t>
  </si>
  <si>
    <t>Robot_A0085_T035.csv</t>
  </si>
  <si>
    <t>20:40:00ish</t>
  </si>
  <si>
    <t>H03_T079</t>
  </si>
  <si>
    <t>Robot_H03_T079.csv</t>
  </si>
  <si>
    <t>Unclean pick up from parking at seq 30</t>
  </si>
  <si>
    <t>restart from seq 30</t>
  </si>
  <si>
    <t>A0085_T036</t>
  </si>
  <si>
    <t>Robot_A0085_T036.csv</t>
  </si>
  <si>
    <t>A0085_T037</t>
  </si>
  <si>
    <t>Robot_A0085_T037.csv</t>
  </si>
  <si>
    <t>Recovered Yellow-13 and Yellow-15 from previously removed stash</t>
  </si>
  <si>
    <t>H03_T080</t>
  </si>
  <si>
    <t>Robot_H03_T080.csv</t>
  </si>
  <si>
    <t>Recovered Yellow-11 **from parking position**. It had been dragged and dropped nearby instead of cleanly picked up. The unconfigure looked ok though as far as we could tell.</t>
  </si>
  <si>
    <t>Manually removed Blue 1-14 (G3 magnet) before unconfiguring</t>
  </si>
  <si>
    <t>A0085_T038</t>
  </si>
  <si>
    <t>Robot_A0085_T038.csv</t>
  </si>
  <si>
    <t>Recovered Blue 1-14</t>
  </si>
  <si>
    <t>We put magnet Yellow 3-30 (instead of Yellow 3-11) back on to the plate via uncofig recovery mode</t>
  </si>
  <si>
    <t>19:00:00ish</t>
  </si>
  <si>
    <t>A0119_T064</t>
  </si>
  <si>
    <t>Robot_A0119_T064.csv</t>
  </si>
  <si>
    <t>Recovered 3-16, 3-17, 3-18, 3-19 onto the plate</t>
  </si>
  <si>
    <t>H03_T081</t>
  </si>
  <si>
    <t>Robot_H03_T081.csv</t>
  </si>
  <si>
    <t>A0119_T065</t>
  </si>
  <si>
    <t>H03_T004</t>
  </si>
  <si>
    <t>Robot_H03_T004.csv</t>
  </si>
  <si>
    <t>Robot_A0119_T065.csv</t>
  </si>
  <si>
    <t>A0119_T067</t>
  </si>
  <si>
    <t>Robot_A0119_T067.csv</t>
  </si>
  <si>
    <r>
      <rPr>
        <rFont val="Arial"/>
        <color theme="1"/>
      </rPr>
      <t xml:space="preserve">**Offset from base was out by a long way for this plate on 4/11 (-45 -10). Maybe circular magnet for GS1 was bumped??** </t>
    </r>
    <r>
      <rPr>
        <rFont val="Arial"/>
        <color rgb="FF0000FF"/>
      </rPr>
      <t>--- GS1 is at an offset of 42W from centre so all good,  Tom</t>
    </r>
  </si>
  <si>
    <t>~18:00-19:00</t>
  </si>
  <si>
    <t>stopped at run seq 24 when thought it may have collided with rect magnet on decent because there was  noise, but checking the pick up arm and the magnet carefully, no sign of a collision and it would have definitely left damage for a rectangular magnet. Continued on with no issues.</t>
  </si>
  <si>
    <t>Completed?</t>
  </si>
  <si>
    <r>
      <rPr>
        <rFont val="Arial"/>
        <color theme="1"/>
      </rPr>
      <t xml:space="preserve">Intial QC check 
    FWHM   &lt;  3" 
Trans  &gt; 0.33
Repeat if </t>
    </r>
    <r>
      <rPr>
        <rFont val="Arial"/>
        <b/>
        <color theme="1"/>
      </rPr>
      <t xml:space="preserve">both </t>
    </r>
    <r>
      <rPr>
        <rFont val="Arial"/>
        <color theme="1"/>
      </rPr>
      <t>spectrographs
 fail either of above checks</t>
    </r>
  </si>
  <si>
    <t>Comment</t>
  </si>
  <si>
    <t>Y</t>
  </si>
  <si>
    <t>All dithers completed 22Oct, good conditions.</t>
  </si>
  <si>
    <t>5 dithers on 22Oct, good conditions, hexa N obscured for dithers DE.  DEFG on 23Oct, through some cloud.</t>
  </si>
  <si>
    <t>Y,  Some AAOmega dithers &gt; 3"</t>
  </si>
  <si>
    <t>not observed 23Oct due wx, all dithers on 24 Oct, good conditions initially, then worsening.</t>
  </si>
  <si>
    <t>ABC dithers on 24 Oct.  DE 26Oct. FGCDE 27Oct</t>
  </si>
  <si>
    <t>All dithers completed 25Oct, ok, conditions. Repeated ABC as originally set wrong Spector readout speed</t>
  </si>
  <si>
    <t>Not observed 26Oct due wx .  All dithers on 27Oct, good conditions</t>
  </si>
  <si>
    <t>All dithers completed 28Oct, good conditions</t>
  </si>
  <si>
    <t>ABCD completed 28Oct, good conditions; EFG completed 29Oct, good conditions</t>
  </si>
  <si>
    <t>All dithers completed 29Oct, good conditions</t>
  </si>
  <si>
    <t>All dithers completed 30Oct, good conditions</t>
  </si>
  <si>
    <t>ABCD completed 30Oct, good conditions, D 15 min into twilight. C,D not well centred (star H could not find centroid) so will repeat. EFG completed 31Oct, ok conditions. BCD completd 1Nov, ok conditions</t>
  </si>
  <si>
    <t>ABCD completed 31Oct, ok conditions; EFG completed 1Nov, ok conditions</t>
  </si>
  <si>
    <t>ABCD completed 1Nov, ok conditions; EFG completed 2Nov, ok conditions (some cloud)</t>
  </si>
  <si>
    <t>Completed 2Nov, ok-poor conditions</t>
  </si>
  <si>
    <t>ABCDEG passed</t>
  </si>
  <si>
    <t>Completed 3Nov, ok-poor conditions</t>
  </si>
  <si>
    <t>Completed 05Nov,  ok conditions, last two dithers in poor seeing</t>
  </si>
  <si>
    <t>ABCD completed 4Nov, ok conditions, EFG completed 05Nov, good conditions.</t>
  </si>
  <si>
    <t>Date:</t>
  </si>
  <si>
    <t>Weather:</t>
  </si>
  <si>
    <t>Observers:</t>
  </si>
  <si>
    <t>Program:</t>
  </si>
  <si>
    <t>Hector Survey</t>
  </si>
  <si>
    <t>Field name &amp;</t>
  </si>
  <si>
    <t>Run range</t>
  </si>
  <si>
    <t>Local time</t>
  </si>
  <si>
    <t>Exp. Time</t>
  </si>
  <si>
    <t>Read</t>
  </si>
  <si>
    <t>Guide</t>
  </si>
  <si>
    <t>Seeing</t>
  </si>
  <si>
    <t>Offset (arcsec)</t>
  </si>
  <si>
    <t>Notes</t>
  </si>
  <si>
    <t>DR Notes</t>
  </si>
  <si>
    <t>Robot file name</t>
  </si>
  <si>
    <t>Obs. Type</t>
  </si>
  <si>
    <t>(sec)</t>
  </si>
  <si>
    <t>Speed</t>
  </si>
  <si>
    <t>ZD (Airmass)</t>
  </si>
  <si>
    <t>Rotator (mdeg)</t>
  </si>
  <si>
    <t>Stars Used</t>
  </si>
  <si>
    <t>(arcsec)</t>
  </si>
  <si>
    <t>N-S</t>
  </si>
  <si>
    <t>E-W</t>
  </si>
  <si>
    <t>Rel or Abs.</t>
  </si>
  <si>
    <t>press "cmd+shift+:" to automatically add timestamp</t>
  </si>
  <si>
    <t>AAOmega Focus Values: Blue: Focus=, Spectral=, Spatial=, Red: Focus=, Spectral=, Spatial=, Spector Blue=,  Spector Red=</t>
  </si>
  <si>
    <t xml:space="preserve">Telescope Focus = </t>
  </si>
  <si>
    <t>Arc</t>
  </si>
  <si>
    <t>80/80/80/20</t>
  </si>
  <si>
    <t>Normal/Medium</t>
  </si>
  <si>
    <t>Fibre Flat</t>
  </si>
  <si>
    <t>60/60/50/25</t>
  </si>
  <si>
    <r>
      <rPr>
        <rFont val="Arial"/>
        <b/>
        <color theme="1"/>
        <sz val="13.0"/>
      </rPr>
      <t xml:space="preserve">Place count values in the </t>
    </r>
    <r>
      <rPr>
        <rFont val="Arial"/>
        <b/>
        <color rgb="FFBF9000"/>
        <sz val="13.0"/>
      </rPr>
      <t>shaded area</t>
    </r>
    <r>
      <rPr>
        <rFont val="Arial"/>
        <b/>
        <color rgb="FFFF6D01"/>
        <sz val="13.0"/>
      </rPr>
      <t xml:space="preserve"> </t>
    </r>
    <r>
      <rPr>
        <rFont val="Arial"/>
        <b/>
        <color theme="1"/>
        <sz val="13.0"/>
      </rPr>
      <t xml:space="preserve">and the exposure times for next frame will be calculated. Make sure to hit enter or tab when entering
the last value for the row, for the times to be calculated correctly. Exposure time will aim to trend counts towards 30k, allowing for the fact 
that AAOmega Blue and Red must have same exposure times. 
Suggested first run exposure times are for 30 seconds after sunset and 15 minutes before sunrise.  </t>
    </r>
  </si>
  <si>
    <t>Evening Twilights</t>
  </si>
  <si>
    <t>Suggested Exposure times</t>
  </si>
  <si>
    <t>If you don't like suggested 
times, amend here</t>
  </si>
  <si>
    <t>AAOmega Blue</t>
  </si>
  <si>
    <t>AAOmega Red</t>
  </si>
  <si>
    <t>Spector Blue</t>
  </si>
  <si>
    <t>Spector Red</t>
  </si>
  <si>
    <t>Suggested first times</t>
  </si>
  <si>
    <t>Previous</t>
  </si>
  <si>
    <t>5/5/5/5</t>
  </si>
  <si>
    <t>25/25/10/10</t>
  </si>
  <si>
    <t>Copy data below and paste to relevant sheet, when pasting, right click and use 'Paste special' &gt; 'Values only' or Ctrl+Shift+V</t>
  </si>
  <si>
    <t>Offset sky</t>
  </si>
  <si>
    <t>telescope tracking 1 hour east</t>
  </si>
  <si>
    <t>exposure time formuals</t>
  </si>
  <si>
    <t>AA Blue</t>
  </si>
  <si>
    <t>AA Red</t>
  </si>
  <si>
    <t>Spec Blue</t>
  </si>
  <si>
    <t>Spec Red</t>
  </si>
  <si>
    <t>Morning Twilights</t>
  </si>
  <si>
    <t>Suggested Expoure times</t>
  </si>
  <si>
    <t>150/150/120/80</t>
  </si>
  <si>
    <t>exposure time formulas</t>
  </si>
  <si>
    <t>60E</t>
  </si>
  <si>
    <t>22/10/2024</t>
  </si>
  <si>
    <t>Clear</t>
  </si>
  <si>
    <t>Tom W., Mina</t>
  </si>
  <si>
    <t>AAOmega Focus Values: Blue: Focus=113, Spectral=3436, Spatial=2314, Red: Focus=505, Spectral=2414, Spatial=1316, Spector Blue=2855.07,  Spector Red=2315.99</t>
  </si>
  <si>
    <t>disabled</t>
  </si>
  <si>
    <r>
      <rPr>
        <rFont val="Arial"/>
        <color rgb="FFFF0000"/>
      </rPr>
      <t xml:space="preserve">TLC Failure- </t>
    </r>
    <r>
      <rPr>
        <rFont val="Arial"/>
        <color rgb="FF000000"/>
      </rPr>
      <t>CCD 1,2 disabled</t>
    </r>
  </si>
  <si>
    <t>AAOmega blue=25k red=30k Spec blue=21k red=32k - disabled, tlc, cloud affected</t>
  </si>
  <si>
    <t>10/10/11/9</t>
  </si>
  <si>
    <t>AAOmega blue=30k red=33k Spec blue=30k red=32k-  disabled, tlc, cloud affected</t>
  </si>
  <si>
    <t>19/19/21/17</t>
  </si>
  <si>
    <t>AAOmega blue=30k red=14k Spec blue=30k red=32k-  disabled, tlc, cloud affected</t>
  </si>
  <si>
    <r>
      <rPr>
        <rFont val="Arial"/>
        <color rgb="FFFF0000"/>
      </rPr>
      <t xml:space="preserve">TLC Failure-  </t>
    </r>
    <r>
      <rPr>
        <rFont val="Arial"/>
        <color rgb="FF000000"/>
      </rPr>
      <t>CCD 1,2 disabled</t>
    </r>
  </si>
  <si>
    <r>
      <rPr>
        <rFont val="Arial"/>
        <color rgb="FFFF0000"/>
      </rPr>
      <t xml:space="preserve">TLC Failure-  </t>
    </r>
    <r>
      <rPr>
        <rFont val="Arial"/>
        <color rgb="FF000000"/>
      </rPr>
      <t>CCD 1,2</t>
    </r>
    <r>
      <rPr>
        <rFont val="Arial"/>
        <color rgb="FFFF0000"/>
      </rPr>
      <t xml:space="preserve"> </t>
    </r>
    <r>
      <rPr>
        <rFont val="Arial"/>
        <color rgb="FF000000"/>
      </rPr>
      <t>disabled</t>
    </r>
    <r>
      <rPr>
        <rFont val="Arial"/>
        <color rgb="FFFF0000"/>
      </rPr>
      <t xml:space="preserve">, </t>
    </r>
    <r>
      <rPr>
        <rFont val="Arial"/>
        <color rgb="FF000000"/>
      </rPr>
      <t>sky fibres A2-5,6,7 all deactivated in fibre table.</t>
    </r>
  </si>
  <si>
    <t>TLC ok</t>
  </si>
  <si>
    <t>Focus check ok</t>
  </si>
  <si>
    <t>SNAFU completed while sorting out fibre issues</t>
  </si>
  <si>
    <t>Acquisition</t>
  </si>
  <si>
    <t>36.7(1.30)</t>
  </si>
  <si>
    <t>G1-G6</t>
  </si>
  <si>
    <t>1.7"</t>
  </si>
  <si>
    <t>Object</t>
  </si>
  <si>
    <t>37.0(1.25)</t>
  </si>
  <si>
    <t>G1-G5</t>
  </si>
  <si>
    <t>1,9"</t>
  </si>
  <si>
    <t>Dither A, GS6 5" off centre</t>
  </si>
  <si>
    <t>30.8(1.16)</t>
  </si>
  <si>
    <t>1.9"</t>
  </si>
  <si>
    <t>Dither B</t>
  </si>
  <si>
    <t>26.3(1.11)</t>
  </si>
  <si>
    <t>1.5"</t>
  </si>
  <si>
    <t>Dither C</t>
  </si>
  <si>
    <t>22.9(1.09)</t>
  </si>
  <si>
    <t>Dither D</t>
  </si>
  <si>
    <t>21.7(1.08)</t>
  </si>
  <si>
    <t>2.0"</t>
  </si>
  <si>
    <t>Dither E</t>
  </si>
  <si>
    <t>24.35(1.10)</t>
  </si>
  <si>
    <t>1.8"</t>
  </si>
  <si>
    <t>Dither F</t>
  </si>
  <si>
    <t>27.2(1.12)</t>
  </si>
  <si>
    <t>Dither G</t>
  </si>
  <si>
    <t>at field position, TLC ok</t>
  </si>
  <si>
    <t>at field position, Focus check ok</t>
  </si>
  <si>
    <t>8.4(1.01)</t>
  </si>
  <si>
    <t>Dither A, rotation set off guide stars to save time, quick look plot is good</t>
  </si>
  <si>
    <t>15.5(1.04)</t>
  </si>
  <si>
    <t>23.4(1.09)</t>
  </si>
  <si>
    <t>32.4(1.17)</t>
  </si>
  <si>
    <t>1.6"</t>
  </si>
  <si>
    <t>Dither D, tape holding cable down came off and obscured hexa N, disabled CCDs 3+4</t>
  </si>
  <si>
    <t>36.9(1.25)</t>
  </si>
  <si>
    <t>Dither E, tape holding cable down came off and obscured hexa N,  disabled CCDs 3+4</t>
  </si>
  <si>
    <t>30.2(1.15)</t>
  </si>
  <si>
    <t>LTT1788 - AAOmega A</t>
  </si>
  <si>
    <t>3S</t>
  </si>
  <si>
    <t>31.9(1.18)</t>
  </si>
  <si>
    <t>2S</t>
  </si>
  <si>
    <t>2W</t>
  </si>
  <si>
    <r>
      <rPr>
        <rFont val="Arial"/>
        <color theme="1"/>
      </rPr>
      <t xml:space="preserve">at end of dither E position, </t>
    </r>
    <r>
      <rPr>
        <rFont val="Arial"/>
        <color rgb="FFFF0000"/>
      </rPr>
      <t>TLC failure,</t>
    </r>
    <r>
      <rPr>
        <rFont val="Arial"/>
        <color theme="1"/>
      </rPr>
      <t xml:space="preserve"> tape holding cable down came off and obscured hexa N,  disabled CCDs 3+4</t>
    </r>
  </si>
  <si>
    <t>dithers, ABC ok, tape off after that. disabling all subsequent frames, standard stars ok, as hexa O used only.,  disabled CCDs 3+4</t>
  </si>
  <si>
    <t>cable secured now</t>
  </si>
  <si>
    <t>AAOmega blue=30k red=31k Spec blue=29k red=36k</t>
  </si>
  <si>
    <t>62/62/51/29</t>
  </si>
  <si>
    <t>AAOmega blue=32k red=35k Spec blue=33k red=39k</t>
  </si>
  <si>
    <t>28/28/24/12</t>
  </si>
  <si>
    <t>AAOmega blue=28k red=29k Spec blue=32k red=31k</t>
  </si>
  <si>
    <t>15/15/12/6</t>
  </si>
  <si>
    <t>AAOmega blue=26k red=25k Spec blue=28k red=26k</t>
  </si>
  <si>
    <t>38-39</t>
  </si>
  <si>
    <t>Dark</t>
  </si>
  <si>
    <t>23/10/2024</t>
  </si>
  <si>
    <t>Cloudy, cleared later</t>
  </si>
  <si>
    <t>AAOmega Focus Values: Blue: Focus=119, Spectral=2336, Spatial=3397, Red: Focus=506.3, Spectral=2451.7, Spatial=2336, Spector Blue=2847.67,  Spector Red=2314.75</t>
  </si>
  <si>
    <t>Telescope Focus = 38.9</t>
  </si>
  <si>
    <t>Using last nights focus values, to check tramlines, will do defocossed flats</t>
  </si>
  <si>
    <t>Using last nights focus values, TLC ok, focus check ok.</t>
  </si>
  <si>
    <t>Clouds</t>
  </si>
  <si>
    <t>3 - 12</t>
  </si>
  <si>
    <t>Defocussed flat</t>
  </si>
  <si>
    <t>40/40/40/25</t>
  </si>
  <si>
    <t>lamp: 75W AAOmega; AAOmega blue=12k red=42k, Spec blue=13k, red=46k</t>
  </si>
  <si>
    <t>13 - 22</t>
  </si>
  <si>
    <t>38/38/38/18</t>
  </si>
  <si>
    <t>AAOmega blue=12k, red=40k, Spec blue=13k, red=35k</t>
  </si>
  <si>
    <t>23 - 32</t>
  </si>
  <si>
    <t>35/35/35/15</t>
  </si>
  <si>
    <t>AAOmega blue=10k, red=37k, Spec blue=12k, red=28k</t>
  </si>
  <si>
    <t>Mirror cover closed- disabled</t>
  </si>
  <si>
    <t>Focus check ok, at zenith</t>
  </si>
  <si>
    <t>TLC ok, at zenith</t>
  </si>
  <si>
    <t>through breaks in cloud.</t>
  </si>
  <si>
    <t>waiting for cloud to clear</t>
  </si>
  <si>
    <t>6.48(1.01)</t>
  </si>
  <si>
    <t>2.5"</t>
  </si>
  <si>
    <t>Dither D, cloud patches in all dithers.</t>
  </si>
  <si>
    <t>13.56(1.03)</t>
  </si>
  <si>
    <t>2.3"</t>
  </si>
  <si>
    <t>19.8(1.07)</t>
  </si>
  <si>
    <t>26.64(1.12)</t>
  </si>
  <si>
    <t>22.6(1.08)</t>
  </si>
  <si>
    <t>LTT1788 - Spector O</t>
  </si>
  <si>
    <t>21.8(1.08))</t>
  </si>
  <si>
    <t>23.0(1.09)</t>
  </si>
  <si>
    <t>25.0(1.10)</t>
  </si>
  <si>
    <t>25.5(1.11)</t>
  </si>
  <si>
    <t>LTT1788 - Spector T-off edge, disabled</t>
  </si>
  <si>
    <t>4S</t>
  </si>
  <si>
    <t>$E</t>
  </si>
  <si>
    <t>LTT1788 - Spector T</t>
  </si>
  <si>
    <t>28.7(1.14)</t>
  </si>
  <si>
    <t>30.1(1.16)</t>
  </si>
  <si>
    <t>LTT1788 - AAOmega B- off edge disabled</t>
  </si>
  <si>
    <t>30.7(1.16)</t>
  </si>
  <si>
    <t>6S</t>
  </si>
  <si>
    <t>LTT1788 - AAOmega B</t>
  </si>
  <si>
    <t>at end of dithers field postion</t>
  </si>
  <si>
    <t>at end of dithers field postion, TLC ok.</t>
  </si>
  <si>
    <t>AAOmega blue=30k red=20k Spec blue=30k red=23k</t>
  </si>
  <si>
    <t>69/69/50/38</t>
  </si>
  <si>
    <t>AAOmega blue=45k red=40k Spec blue=33k red=44k</t>
  </si>
  <si>
    <t>28/28/23/15</t>
  </si>
  <si>
    <t>AAOmega blue=30k red=27k Spec blue=32k red=37k</t>
  </si>
  <si>
    <t>15/15/12/7</t>
  </si>
  <si>
    <t>AAOmega blue=27k red=23k Spec blue=29k red=27k</t>
  </si>
  <si>
    <t>61-63</t>
  </si>
  <si>
    <t>24/10/2024</t>
  </si>
  <si>
    <t>Cloud, rain initially but cleared, seeing worsened as evening progressed.</t>
  </si>
  <si>
    <t>AAOmega Focus Values: Blue: Focus=119, Spectral=3380.1, Spatial=2289, Red: Focus=512.9, Spectral=2454, Spatial=1428.6, Spector Blue=2862.09,  Spector Red=2313.04</t>
  </si>
  <si>
    <t>Spector: running the focus script with flappy flat</t>
  </si>
  <si>
    <t>Spector Blue=2859.96, Spector Red=2312.04</t>
  </si>
  <si>
    <t>Spector: dorm flat (used)</t>
  </si>
  <si>
    <t>Telescope Focus = 39.0</t>
  </si>
  <si>
    <t>Focus Check ok</t>
  </si>
  <si>
    <t>Bias</t>
  </si>
  <si>
    <t>Cloud clearing</t>
  </si>
  <si>
    <t>38.0(1.26)</t>
  </si>
  <si>
    <t>35.78(1.23)</t>
  </si>
  <si>
    <t>Dither A</t>
  </si>
  <si>
    <t>30.32(1.16)</t>
  </si>
  <si>
    <t>25.34(1.11)</t>
  </si>
  <si>
    <t>3"</t>
  </si>
  <si>
    <t>windy?</t>
  </si>
  <si>
    <t>22.09(1.08)</t>
  </si>
  <si>
    <t>3 - 5"</t>
  </si>
  <si>
    <t>28.8(1.14)</t>
  </si>
  <si>
    <t>3 - 4"</t>
  </si>
  <si>
    <t>at field positon, focus check ok</t>
  </si>
  <si>
    <t>at field positon, TLC ok.</t>
  </si>
  <si>
    <t>12.41(1.02)</t>
  </si>
  <si>
    <t>G1, G3-G6</t>
  </si>
  <si>
    <t>2.5 - 3.5"</t>
  </si>
  <si>
    <t>Dither A, GS2 is double star</t>
  </si>
  <si>
    <t>19.4(1.09)</t>
  </si>
  <si>
    <t>Dither B, adjusted rotation</t>
  </si>
  <si>
    <t>29.2(1.15)</t>
  </si>
  <si>
    <t>2.5 - 5"</t>
  </si>
  <si>
    <t>Dither C, adjusted rotation</t>
  </si>
  <si>
    <t>24.19(1.10)</t>
  </si>
  <si>
    <t>LTT1788 - AAOmega F, seeing is pretty poor so expect bloated psf</t>
  </si>
  <si>
    <t>24.71(1.10)</t>
  </si>
  <si>
    <t>LTT1788 - AAOmega F</t>
  </si>
  <si>
    <t>2E</t>
  </si>
  <si>
    <t>27.8(1.12)</t>
  </si>
  <si>
    <t>28.39(1.14)</t>
  </si>
  <si>
    <t>GS1 to bundle I</t>
  </si>
  <si>
    <t>1895S</t>
  </si>
  <si>
    <t>737W</t>
  </si>
  <si>
    <t>LTT1788 - Spector I, off edge, disabled</t>
  </si>
  <si>
    <t>29.63(1.15)</t>
  </si>
  <si>
    <t>8N</t>
  </si>
  <si>
    <t>8E</t>
  </si>
  <si>
    <t>LTT1788 - Spector I,   2 cores East of centre,</t>
  </si>
  <si>
    <t>30.27(1.16)</t>
  </si>
  <si>
    <t xml:space="preserve">LTT1788 - Spector I, </t>
  </si>
  <si>
    <t>31.60(1.17)</t>
  </si>
  <si>
    <t>4E</t>
  </si>
  <si>
    <t>LTT1788 - Spector I, near centre, total correction: 12E, 8N. over an offset of 737W, 1895S</t>
  </si>
  <si>
    <t>32.79(1.19)</t>
  </si>
  <si>
    <t>2N</t>
  </si>
  <si>
    <t>LTT1788 - Spector I</t>
  </si>
  <si>
    <t>telescope parked 1hr west</t>
  </si>
  <si>
    <t>AAOmega blue=30k red=17k Spec blue=30k red=22k</t>
  </si>
  <si>
    <t>71/71/50/39</t>
  </si>
  <si>
    <t>AAOmega blue=36k red=27k Spec blue=34k red=35k</t>
  </si>
  <si>
    <t>33/33/23/18</t>
  </si>
  <si>
    <t>AAOmega blue=34k red=28k Spec blue=32k red=38k</t>
  </si>
  <si>
    <t>17/17/12/9</t>
  </si>
  <si>
    <t>AAOmega blue=29k red=25k Spec blue=28k red=34k</t>
  </si>
  <si>
    <t>43 - 45</t>
  </si>
  <si>
    <t>25/10/2024</t>
  </si>
  <si>
    <t>Cloudy, clear then cloudy</t>
  </si>
  <si>
    <t>AAOmega Focus Values: Blue: Focus=125, Spectral=3391.1, Spatial=2305.1, Red: Focus=513.3, Spectral=2407.3, Spatial=1330.2, Spector Blue=2856.66,  Spector Red=2312.94</t>
  </si>
  <si>
    <t>Too cloudy for twilights</t>
  </si>
  <si>
    <t>at zenith</t>
  </si>
  <si>
    <t>Long exposure arc, disabled</t>
  </si>
  <si>
    <t>cloud clearing.  problem with running offset script with the SAMI tile, (worked out it was amendment ot -99 values we changed so it would load in CCCD window, this changed type column)</t>
  </si>
  <si>
    <r>
      <rPr>
        <rFont val="Arial"/>
        <color theme="1"/>
      </rPr>
      <t>Normal/</t>
    </r>
    <r>
      <rPr>
        <rFont val="Arial"/>
        <color rgb="FFFF0000"/>
      </rPr>
      <t>Normal</t>
    </r>
  </si>
  <si>
    <t>47.0(1.44)</t>
  </si>
  <si>
    <r>
      <rPr>
        <rFont val="Arial"/>
        <color theme="1"/>
      </rPr>
      <t>Normal/</t>
    </r>
    <r>
      <rPr>
        <rFont val="Arial"/>
        <color rgb="FFFF0000"/>
      </rPr>
      <t>Normal</t>
    </r>
  </si>
  <si>
    <t>44.29(1.40)</t>
  </si>
  <si>
    <t>Dither A, CCDs 3+4 Normal readout, disabled by DR pipeline.  Argh! forgot to change it back after Control task restart</t>
  </si>
  <si>
    <r>
      <rPr>
        <rFont val="Arial"/>
        <color theme="1"/>
      </rPr>
      <t>Normal/</t>
    </r>
    <r>
      <rPr>
        <rFont val="Arial"/>
        <color rgb="FFFF0000"/>
      </rPr>
      <t>Normal</t>
    </r>
  </si>
  <si>
    <t>Dither B, CCDs 3+4 Normal readout, disabled by DR pipeline</t>
  </si>
  <si>
    <r>
      <rPr>
        <rFont val="Arial"/>
        <color theme="1"/>
      </rPr>
      <t>Normal/</t>
    </r>
    <r>
      <rPr>
        <rFont val="Arial"/>
        <color rgb="FFFF0000"/>
      </rPr>
      <t>Normal</t>
    </r>
  </si>
  <si>
    <t>21.9(1.18)</t>
  </si>
  <si>
    <t>Dither C, CCDs 3+4 Normal readout, disabled by DR pipeline</t>
  </si>
  <si>
    <t>23.7(1.09)</t>
  </si>
  <si>
    <t>21.9(1.08)</t>
  </si>
  <si>
    <t>26.2(1.11)</t>
  </si>
  <si>
    <t>Dither G, forgot to look at focus check results, Spector showing as though we didn't do the -200 move.  Difd again before start of this dither.</t>
  </si>
  <si>
    <t>Redo dithers ABC due Spector readout</t>
  </si>
  <si>
    <t>30.9(1.17)</t>
  </si>
  <si>
    <t>36.6(1.24)</t>
  </si>
  <si>
    <t>Too late for plate change, and cloud coming</t>
  </si>
  <si>
    <t>10.86(1.02)</t>
  </si>
  <si>
    <t>LTT1788 - AAOmega C</t>
  </si>
  <si>
    <t>11.10(1.02)</t>
  </si>
  <si>
    <t>15.28(1.04)</t>
  </si>
  <si>
    <t>LTT1788 - Spector S</t>
  </si>
  <si>
    <t>16.26(1.04)</t>
  </si>
  <si>
    <t>Getting too cloudy, pausing</t>
  </si>
  <si>
    <t>51-60</t>
  </si>
  <si>
    <t>61-70</t>
  </si>
  <si>
    <t>Checking some bigger offsets, with SNAFU star</t>
  </si>
  <si>
    <t>from</t>
  </si>
  <si>
    <t>to</t>
  </si>
  <si>
    <t>GS1</t>
  </si>
  <si>
    <t>GS2</t>
  </si>
  <si>
    <t>363N</t>
  </si>
  <si>
    <t>1740W</t>
  </si>
  <si>
    <t>Correction 19S  2E</t>
  </si>
  <si>
    <t>GS4</t>
  </si>
  <si>
    <t>2100S</t>
  </si>
  <si>
    <t>983E</t>
  </si>
  <si>
    <t>Correction 10N  7W</t>
  </si>
  <si>
    <t xml:space="preserve">GS1 </t>
  </si>
  <si>
    <t>GS6</t>
  </si>
  <si>
    <t>1708N</t>
  </si>
  <si>
    <t>11W</t>
  </si>
  <si>
    <t>Correction  2S  0</t>
  </si>
  <si>
    <t>GS3</t>
  </si>
  <si>
    <t>1756S</t>
  </si>
  <si>
    <t>1016W</t>
  </si>
  <si>
    <t>Correction 0  18E</t>
  </si>
  <si>
    <t>GS5</t>
  </si>
  <si>
    <t>551N</t>
  </si>
  <si>
    <t>1764E</t>
  </si>
  <si>
    <t>Correction 9S  0</t>
  </si>
  <si>
    <t>High level cloud not clearing for twilights</t>
  </si>
  <si>
    <t>72-75</t>
  </si>
  <si>
    <t>26/10/2024</t>
  </si>
  <si>
    <t>Cloudy</t>
  </si>
  <si>
    <t>AAOmega Focus Values: Blue: Focus=138, Spectral=3339.1, Spatial=2309, Red: Focus=518.2, Spectral=2441.5, Spatial=1360.8, Spector Blue=2850,  Spector Red=2310.98</t>
  </si>
  <si>
    <t>CCD 4 not in focus, CCD4 disabled, subtracted 200 but forgot to move it back!</t>
  </si>
  <si>
    <t>TLC, CCD 4 fail due focus, CCD4 disabled</t>
  </si>
  <si>
    <t>still cloudy</t>
  </si>
  <si>
    <t>wrong tile file loaded, disabled</t>
  </si>
  <si>
    <t>TLC failed, wrong tile file loaded, disabled</t>
  </si>
  <si>
    <t>focus ok</t>
  </si>
  <si>
    <t>Sucker  hole coming up but we are going for it!</t>
  </si>
  <si>
    <t>1.5(1.00)</t>
  </si>
  <si>
    <t>Dither D, passed qc</t>
  </si>
  <si>
    <t>10.0(1.02)</t>
  </si>
  <si>
    <t>Dither E, failed transmisson qc</t>
  </si>
  <si>
    <t>looking for big enough gaps in the clouds</t>
  </si>
  <si>
    <t>23.8(1.09)</t>
  </si>
  <si>
    <t>Dither E, passed qc</t>
  </si>
  <si>
    <t>no more gaps coming</t>
  </si>
  <si>
    <t>Long exposure arc- disabled</t>
  </si>
  <si>
    <t>19 - 24</t>
  </si>
  <si>
    <t>No twilights</t>
  </si>
  <si>
    <t>27/10/2024</t>
  </si>
  <si>
    <t>Cloudy, then clear</t>
  </si>
  <si>
    <t>AAOmega Focus Values: Blue: Focus=147, Spectral=3363.1, Spatial=2304, Red: Focus=518.2, Spectral=2441.5, Spatial=1360.8, Spector Blue=2848.06,  Spector Red=2312</t>
  </si>
  <si>
    <t>a bit of a delay due having to pump AAOmega blue.  Will do Arc and flat after twilights, focusing done</t>
  </si>
  <si>
    <t>telescope parked  1 hour east</t>
  </si>
  <si>
    <t>AAOmega blue=16k red=15k Spec blue=23k red=39k</t>
  </si>
  <si>
    <t>13/13/11/8</t>
  </si>
  <si>
    <t>AAOmega blue=27k red=27k Spec blue=33k red=45k</t>
  </si>
  <si>
    <t>27/27/20/12</t>
  </si>
  <si>
    <t>AAOmega blue=34k red=37k Spec blue=36k red=44k</t>
  </si>
  <si>
    <t>48/48/35/18</t>
  </si>
  <si>
    <t>AAOmega blue=32k red=38k Spec blue=35k red=39k</t>
  </si>
  <si>
    <t>94/94/68/33</t>
  </si>
  <si>
    <t>AAOmega blue=29k red=33k Spec blue=32k red=34k</t>
  </si>
  <si>
    <t>TLC ok, at field position</t>
  </si>
  <si>
    <t>LTT9491 - AAOmega E</t>
  </si>
  <si>
    <t>24.0(1.09)</t>
  </si>
  <si>
    <t>22.8(1.08)</t>
  </si>
  <si>
    <t>21.6(1.08)</t>
  </si>
  <si>
    <t>LTT9491 - Spector Q</t>
  </si>
  <si>
    <t>21.2(1.07)</t>
  </si>
  <si>
    <t>20.2(1.07</t>
  </si>
  <si>
    <t>19.2(1.06)</t>
  </si>
  <si>
    <t>2.1"</t>
  </si>
  <si>
    <t>34.7(1.22)</t>
  </si>
  <si>
    <t>24.6(1.10)</t>
  </si>
  <si>
    <t>21.5(1.07)</t>
  </si>
  <si>
    <t>24.9(1,10)</t>
  </si>
  <si>
    <t>29.40(1.15)</t>
  </si>
  <si>
    <t>focus ok, at field postion</t>
  </si>
  <si>
    <t>9.0(1.01)</t>
  </si>
  <si>
    <t>16.1(1.04)</t>
  </si>
  <si>
    <t>23.19(1.09)</t>
  </si>
  <si>
    <t>Dither C, repeat marginal previous dithers</t>
  </si>
  <si>
    <t>30.35(1.16)</t>
  </si>
  <si>
    <t>37.52(1.26)</t>
  </si>
  <si>
    <t xml:space="preserve">Dither E </t>
  </si>
  <si>
    <t xml:space="preserve">LTT3218 - Spector , on edge </t>
  </si>
  <si>
    <t>28.5(1.14)</t>
  </si>
  <si>
    <t>4W</t>
  </si>
  <si>
    <t>LTT3218 - Spector P</t>
  </si>
  <si>
    <t>1.5S</t>
  </si>
  <si>
    <t>1.5W</t>
  </si>
  <si>
    <t>AAOmega blue=36k red=36k Spec blue=47k red=42k- disabled</t>
  </si>
  <si>
    <t>55/55/32/25</t>
  </si>
  <si>
    <t>AAOmega blue=30k red=33k Spec blue=23k red=38k- disabled</t>
  </si>
  <si>
    <t>26/26/17/11</t>
  </si>
  <si>
    <t>AAOmega blue=26k red=28k Spec blue=23k red=31k- disabled</t>
  </si>
  <si>
    <t>14/14/10/6</t>
  </si>
  <si>
    <t>AAOmega blue=23k red=23k Spec blue=23k red=26k- disabled</t>
  </si>
  <si>
    <t>#%&amp;$!, realised I left dome lights on after checking robot.</t>
  </si>
  <si>
    <t>should have realised earlier as the counts seemed a bit srcewy.</t>
  </si>
  <si>
    <t>43-45</t>
  </si>
  <si>
    <t>28/10/2024</t>
  </si>
  <si>
    <t xml:space="preserve">Tom W., Mina, </t>
  </si>
  <si>
    <t>AAOmega Focus Values: Blue: Focus=143, Spectral=3416.1, Spatial=2296, Red: Focus=516.8, Spectral=2355.1, Spatial=1400.3, Spector Blue=2842.8,  Spector Red=2311.98</t>
  </si>
  <si>
    <t>AAOmega Blue is losing vaccuum, pumped to start of observing, at 166.1K.   12am at 168.8,  2am 170.0</t>
  </si>
  <si>
    <t>TLC ok, but light on in dome- disabled</t>
  </si>
  <si>
    <t>AAOmega blue=15k red=13k Spec blue=23k red=38k</t>
  </si>
  <si>
    <t>AAOmega blue=20k red=25k Spec blue=22k red=30k</t>
  </si>
  <si>
    <t>29/29/25/16</t>
  </si>
  <si>
    <t>AAOmega blue=25k red=30k Spec blue=20k red=40k</t>
  </si>
  <si>
    <t>59/59/58/26</t>
  </si>
  <si>
    <t>AAOmega blue=27k red=35k Spec blue=38k red=40k</t>
  </si>
  <si>
    <t>124/124/107/46</t>
  </si>
  <si>
    <t>AAOmega blue=25k red=30k Spec blue=30k red=30k</t>
  </si>
  <si>
    <t>253/253/208/90</t>
  </si>
  <si>
    <t>AAOmega blue=13k red=15k Spec blue=18k red=20k</t>
  </si>
  <si>
    <t>focus ok, telescope 30 degrees east of zenith</t>
  </si>
  <si>
    <t>LTT9491 - AAOmega F</t>
  </si>
  <si>
    <t>1.5N</t>
  </si>
  <si>
    <t>1.5E</t>
  </si>
  <si>
    <t>34.0(1.21)</t>
  </si>
  <si>
    <t>31.2(1.18)</t>
  </si>
  <si>
    <t>2.4"</t>
  </si>
  <si>
    <t>26.4(1.12)</t>
  </si>
  <si>
    <t>2.2"</t>
  </si>
  <si>
    <t>focus ok, CCDs 3,4 disabled</t>
  </si>
  <si>
    <t>TLC failure, hexa O, obscured, CCDs 3,4 disabled</t>
  </si>
  <si>
    <t>11.9(1.02)</t>
  </si>
  <si>
    <t>Dither A   AAOmega Blue at          170.3K</t>
  </si>
  <si>
    <t>26.83(1.12)</t>
  </si>
  <si>
    <t>2"</t>
  </si>
  <si>
    <t>Dither C                                         171.2K</t>
  </si>
  <si>
    <t>38.0(1.27)</t>
  </si>
  <si>
    <t>Dither D                                          171.5K</t>
  </si>
  <si>
    <t>34.3(1.21)</t>
  </si>
  <si>
    <t>LTT3218 - Spector , on edge disabled</t>
  </si>
  <si>
    <t>32.3(1.19)</t>
  </si>
  <si>
    <t>3N</t>
  </si>
  <si>
    <t>3E</t>
  </si>
  <si>
    <t>LTT3218 - Spector J                        171.7K</t>
  </si>
  <si>
    <t>LTT3218 - Spector J</t>
  </si>
  <si>
    <t>31.2(1.17)</t>
  </si>
  <si>
    <t>LTT9491 - AAOmega G, on edge, disabled</t>
  </si>
  <si>
    <t>2.5S</t>
  </si>
  <si>
    <t>LTT3218 - AAOmega G</t>
  </si>
  <si>
    <t>28.6(1.14)</t>
  </si>
  <si>
    <t>LTT3218 - AAOmega G                  172.0K</t>
  </si>
  <si>
    <t>27.8(1.13)</t>
  </si>
  <si>
    <t>at end of dithers field postion, focus</t>
  </si>
  <si>
    <t>Building fire alarm activated, evacuate</t>
  </si>
  <si>
    <t>AAOmega blue=30k red=30k Spec blue=30k red=30k</t>
  </si>
  <si>
    <t>63/63/50/33</t>
  </si>
  <si>
    <t>AAOmega blue=30k red=35k Spec blue=30k red=40k</t>
  </si>
  <si>
    <t>29/29/24/14</t>
  </si>
  <si>
    <t>AAOmega blue=25k red=30k Spec blue=27k red=40k</t>
  </si>
  <si>
    <t>16/16/13/6</t>
  </si>
  <si>
    <t>AAOmega blue=20k red=20k Spec blue=25k red=23k</t>
  </si>
  <si>
    <t>Flat</t>
  </si>
  <si>
    <t>zenith</t>
  </si>
  <si>
    <t>Sarah, Matt, Pratyush</t>
  </si>
  <si>
    <t>AAOmega Focus Values: Blue: Focus=115, Spectral=3415, Spatial=2289, Red: Focus=486, Spectral=2457, Spatial=1342, Spector Blue=2868, Spector Red=2315</t>
  </si>
  <si>
    <t>Telescope Focus = 38.8</t>
  </si>
  <si>
    <t>ccd_1 167.9K, -0.1V</t>
  </si>
  <si>
    <t>TLC ok, focus ok.</t>
  </si>
  <si>
    <t>AAOmega blue=15k red=15k Spec blue=30k red=20k</t>
  </si>
  <si>
    <t>15/15/30/20</t>
  </si>
  <si>
    <t>AAOmega blue=25k red=25k Spec blue=65k red=65k</t>
  </si>
  <si>
    <t>32/32/31/20</t>
  </si>
  <si>
    <t>AAOmega blue=30k red=35k Spec blue=65k red=65k</t>
  </si>
  <si>
    <t>60/60/32/20</t>
  </si>
  <si>
    <t>AAOmega blue=30k red=40k Spec blue=25k red=40k</t>
  </si>
  <si>
    <t>118/118/75/36</t>
  </si>
  <si>
    <t>AAOmega blue=25k red=30k Spec blue=30k red=40k</t>
  </si>
  <si>
    <t>241/241/146/58</t>
  </si>
  <si>
    <t>AAOmega blue=15k red=15k Spec blue=15k red=15k</t>
  </si>
  <si>
    <t>Acqusition</t>
  </si>
  <si>
    <t>4++</t>
  </si>
  <si>
    <t>LTT9491 in Spector P</t>
  </si>
  <si>
    <t>LTT9491 in AAOmega D</t>
  </si>
  <si>
    <t>1N</t>
  </si>
  <si>
    <t>35 (1.23)</t>
  </si>
  <si>
    <t>G1-6</t>
  </si>
  <si>
    <t>ccd_1 167.9K -0.1V</t>
  </si>
  <si>
    <t>33 (1.19)</t>
  </si>
  <si>
    <t>26 (1.11)</t>
  </si>
  <si>
    <t>24 (1.09)</t>
  </si>
  <si>
    <t>ccd_1 168.5K -0.1V</t>
  </si>
  <si>
    <t>30 (1.15)</t>
  </si>
  <si>
    <t>Telecsope focus 39.0</t>
  </si>
  <si>
    <t>34 (1.20)</t>
  </si>
  <si>
    <t>40 (1.31)</t>
  </si>
  <si>
    <t>48 (1.48)</t>
  </si>
  <si>
    <t>ccd_1 168.9K -0.1V</t>
  </si>
  <si>
    <t>21 (1.07)</t>
  </si>
  <si>
    <t>23 (1.09)</t>
  </si>
  <si>
    <t>31 (1.16)</t>
  </si>
  <si>
    <t>38 (1.27)</t>
  </si>
  <si>
    <t>LTT3218 in Spector U</t>
  </si>
  <si>
    <t>29 (1.14)</t>
  </si>
  <si>
    <t>1E</t>
  </si>
  <si>
    <t>28 (1.13)</t>
  </si>
  <si>
    <t>27 (1.12)</t>
  </si>
  <si>
    <t>25 (1.10)</t>
  </si>
  <si>
    <t>LTT3218 in AAOmega C</t>
  </si>
  <si>
    <t>22 (1.08)</t>
  </si>
  <si>
    <t>AAOmega blue=30k red=30k Spec blue=30k red=40k</t>
  </si>
  <si>
    <t>63/63/50/26</t>
  </si>
  <si>
    <t>AAOmega blue=30k red=30k Spec blue=30k red=32k</t>
  </si>
  <si>
    <t>30/30/24/12</t>
  </si>
  <si>
    <t>AAOmega blue=28k red=23k Spec blue=25k red=21k</t>
  </si>
  <si>
    <t>9/9/7/4</t>
  </si>
  <si>
    <t>AAOmega blue=20k red=18k Spec blue=20k red=20k</t>
  </si>
  <si>
    <t>29/10/2024</t>
  </si>
  <si>
    <t>AAOmega Focus Values: Blue: Focus=132.6, Spectral=3382.3, Spatial=2305.9, Red: Focus=504, Spectral=2428.8, Spatial=1404.2, Spector Blue=2837.29,  Spector Red=2311.48</t>
  </si>
  <si>
    <t>Spector red not moved -200, +200</t>
  </si>
  <si>
    <t>After moving Spector red -200, +200</t>
  </si>
  <si>
    <t>TLC ok, focus ok</t>
  </si>
  <si>
    <t>0/0/0/0</t>
  </si>
  <si>
    <t>Checking for any stray light from LEDs or thermal signature from pump. ccd_2 shows bright feature in red end. Dark slides up.</t>
  </si>
  <si>
    <t>AAOmega blue=10k red=12k Spec blue=15k red=30k</t>
  </si>
  <si>
    <t>14/14/13/10</t>
  </si>
  <si>
    <t>AAOmega blue=20k red=20k Spec blue=15k red=40k</t>
  </si>
  <si>
    <t>33/33/33/16</t>
  </si>
  <si>
    <t>AAOmega blue=20k red=30k Spec blue=20k red=40k</t>
  </si>
  <si>
    <t>71/71/77/26</t>
  </si>
  <si>
    <t>AAOmega blue=30k red=40k **Spec blue=65k** red=40k</t>
  </si>
  <si>
    <t>139/139/87/46</t>
  </si>
  <si>
    <t>AAOmega blue=25k red=30k Spec blue=20k red=35k</t>
  </si>
  <si>
    <t>Dark slides down. ccd_2 looks normal</t>
  </si>
  <si>
    <t>Dark slides up. ccd_2 looks normal.</t>
  </si>
  <si>
    <t>AAOmega room doors closed. ccd_1 ~166K, 2V</t>
  </si>
  <si>
    <t>LTT9491 - AAOmega H</t>
  </si>
  <si>
    <t>LTT9491 - Spector U</t>
  </si>
  <si>
    <t>Dither D. ccd_1 165.8K, 1.6V</t>
  </si>
  <si>
    <t>Paused to check_focus: looks stable so no Hartmann focus required.</t>
  </si>
  <si>
    <t>23 (1.08)</t>
  </si>
  <si>
    <t>ccd_1 165.8K, -0.1V</t>
  </si>
  <si>
    <t>TLC failed (sky fibre H1-6 at 0.5 instead of 0)</t>
  </si>
  <si>
    <t>12 (1.04)</t>
  </si>
  <si>
    <t>check_focus shows very slight increase in ccd_1 from earlier, now FWHM = 2.67. Still in spec so we opted not to do a Hartmann focus routine.</t>
  </si>
  <si>
    <t>18 (1.05)</t>
  </si>
  <si>
    <t>20 (1.06)</t>
  </si>
  <si>
    <t>40 (1.3)</t>
  </si>
  <si>
    <t>Dither G. ccd_1 166.1K, -0.1V</t>
  </si>
  <si>
    <t>LTT3218 - Spector K - missed bundle</t>
  </si>
  <si>
    <t>LTT3218 - Spector M. Not 100% sure it is the right star (other, brighter stars in other hexabundles), but offsets are correct.</t>
  </si>
  <si>
    <t>32 (1.18)</t>
  </si>
  <si>
    <t>LTT3218 - Spector M</t>
  </si>
  <si>
    <t>1S</t>
  </si>
  <si>
    <t>1W</t>
  </si>
  <si>
    <t>LTT3218 - AAOmega B - missed bundle (wrong offsets)</t>
  </si>
  <si>
    <t>LTT3218 - AAOmega B</t>
  </si>
  <si>
    <t>LTT3218 - Spector S - in case M did not have the right star.</t>
  </si>
  <si>
    <t>LTT3218 - Spector S</t>
  </si>
  <si>
    <t>LTT3218 - Spector S. Sky is getting bright!</t>
  </si>
  <si>
    <t>at LTT3218 still</t>
  </si>
  <si>
    <t>AAOmega blue=30k red=40k Spec blue=35k red=50k</t>
  </si>
  <si>
    <t>56/56/45/20</t>
  </si>
  <si>
    <t>AAOmega blue=25k red=35k Spec blue=35k red=35k</t>
  </si>
  <si>
    <t>27/27/20/9</t>
  </si>
  <si>
    <t>telescope 1h E</t>
  </si>
  <si>
    <t>AAOmega blue=25k red=25k Spec blue=30k red=30k</t>
  </si>
  <si>
    <t>15/15/11/5</t>
  </si>
  <si>
    <t>AAOmega blue=20k red=20k Spec blue=25k red=20k</t>
  </si>
  <si>
    <t>9/9/6/3</t>
  </si>
  <si>
    <t>AAOmega blue=20k red=20k Spec blue=20k red=15k</t>
  </si>
  <si>
    <t>61-90</t>
  </si>
  <si>
    <t>Taking these additional biases for calibrating AAOmega when continuously pumped (29/10/24 - 5/11/24)</t>
  </si>
  <si>
    <t>30/10/2024</t>
  </si>
  <si>
    <t>AAOmega Focus Values: Blue: Focus=121.7, Spectral=3214.7, Spatial=2278.6, Red: Focus=496.3, Spectral=2427.5, Spatial=1290.5, Spector Blue=2861,  Spector Red=2312</t>
  </si>
  <si>
    <t>ccd_1 166.0K, 3.2V. AAOmega piston out by 10.9 / 9.11 units at initial Hartmann focus routine; blue in spec on second go &amp; red on third go.</t>
  </si>
  <si>
    <t>TLC ok. FWHM ccd_1 = 2.64, ccd_2 = 1.58. ccd_3 is elevated (still within spec) and Spector blue = 2831. Since we have time we will redo Spector focus.</t>
  </si>
  <si>
    <t>Take 2: Spector blue = 2825, further away from median, so set Spector blue = 2837 consistent with last night and will redo focus after twilights.</t>
  </si>
  <si>
    <t>AAOmega blue=10k red=15k Spec blue=15k red=30k</t>
  </si>
  <si>
    <t>13/13/13/10</t>
  </si>
  <si>
    <t>AAOmega blue=20k red=20k Spec blue=25k red=45k</t>
  </si>
  <si>
    <t>30/30/28/15</t>
  </si>
  <si>
    <t>AAOmega blue=30k red=35k Spec blue=25k red=45k</t>
  </si>
  <si>
    <t>56/56/60/22</t>
  </si>
  <si>
    <t>AAOmega blue=30k red=40k Spec blue=40k red=40k</t>
  </si>
  <si>
    <t>110/110/107/39</t>
  </si>
  <si>
    <t>ccd_3 improved FWHM but still elevated, so doing one more focus routine.</t>
  </si>
  <si>
    <t>Spector blue = 2830, focus out of spec</t>
  </si>
  <si>
    <t>LTT9491 - Spector N - missed bundle</t>
  </si>
  <si>
    <t>LTT9491 - AAOmega A</t>
  </si>
  <si>
    <t>Refocussed Spector - blue 2861, in spec.</t>
  </si>
  <si>
    <t>Note for Susie's plots: Spector blue focus tonight before this did not have the values applied after the focus run. From here the focus should be correct.</t>
  </si>
  <si>
    <t>G1,4,5,6 (G2 is a binary; G3 is missing because it had been unseated by a neighbouring hexabundle)</t>
  </si>
  <si>
    <t>24 (1.10)</t>
  </si>
  <si>
    <t>G1,4,5,6 (G2 is a binary; G3 is missing)</t>
  </si>
  <si>
    <t>Dither E. ccd_1 165.8K, -0.1V</t>
  </si>
  <si>
    <t>36 (1.24)</t>
  </si>
  <si>
    <t>G1,4,5,6 (G2 is another binary; G3 is donutty)</t>
  </si>
  <si>
    <t>Dither A. ccd_1 166.4K, -0.1V</t>
  </si>
  <si>
    <t>Dither C **not well centred (H on the edge)**</t>
  </si>
  <si>
    <t>41 (1.33)</t>
  </si>
  <si>
    <t>Dither D **not well centred (H not centroidable, U on the edge)**</t>
  </si>
  <si>
    <t>LTT3218 - Spector L</t>
  </si>
  <si>
    <t>LTT3218 - Spector L - moved wrong way</t>
  </si>
  <si>
    <t>120/120/100/60</t>
  </si>
  <si>
    <t>AAOmega blue=40k red=45k Spec blue=40k red=55k</t>
  </si>
  <si>
    <t>37/37/33/12</t>
  </si>
  <si>
    <t>AAOmega blue=25k red=30k Spec blue=40k red=30k</t>
  </si>
  <si>
    <t>18/18/14/6</t>
  </si>
  <si>
    <t>AAOmega blue=20k red=20k Spec blue=20k red=20k</t>
  </si>
  <si>
    <t>11/11/8/4</t>
  </si>
  <si>
    <t>6/6/5/2</t>
  </si>
  <si>
    <t>AAOmega blue=15k red=15k Spec blue=20k red=15k</t>
  </si>
  <si>
    <t>52-56</t>
  </si>
  <si>
    <t>ccd_1 166.7K, -0.1V, Taking these additional darks for calibrating AAOmega when continuously pumped (29/10/24 - 5/11/24)</t>
  </si>
  <si>
    <t>31/10/2024</t>
  </si>
  <si>
    <t>Cloudy/rainy/windy, then clear but fuzzy</t>
  </si>
  <si>
    <t>AAOmega Focus Values: Blue: Focus=118, Spectral=3389, Spatial=2267, Red: Focus=491, Spectral=2379, Spatial=1349, Spector Blue=2864, Spector Red=2313</t>
  </si>
  <si>
    <t>ccd_1 166.9K, -0.1V</t>
  </si>
  <si>
    <t>5-12</t>
  </si>
  <si>
    <t>Taking additional darks for calibrating AAOmega when continuously pumped (29/10/24 - 5/11/24)</t>
  </si>
  <si>
    <t>opened dome; attempted to focus</t>
  </si>
  <si>
    <t>24.5 (1.10)</t>
  </si>
  <si>
    <t>ccd_1 167.4K, -0.1V</t>
  </si>
  <si>
    <t>25 (1.11)</t>
  </si>
  <si>
    <t>G1 (forgot to reselect others after focusing on snafu)</t>
  </si>
  <si>
    <t>26 (1.12)</t>
  </si>
  <si>
    <t>37 (1.25)</t>
  </si>
  <si>
    <t>2.9-3.5</t>
  </si>
  <si>
    <t>43 (1.37)</t>
  </si>
  <si>
    <t>4+</t>
  </si>
  <si>
    <t>27 (1.18)</t>
  </si>
  <si>
    <t>34 (1.21)</t>
  </si>
  <si>
    <t>41 (1.32)</t>
  </si>
  <si>
    <t>Dither G. ccd_1 167.9K, -0.1V</t>
  </si>
  <si>
    <t>LTT3218 in AAOmega G</t>
  </si>
  <si>
    <t>LTT3218 in Spector S</t>
  </si>
  <si>
    <t>AAOmega blue=30k red=15k Spec blue=30k red=20k</t>
  </si>
  <si>
    <t>72/72/50/40</t>
  </si>
  <si>
    <t>AAOmega blue=30k red=20k Spec blue=30k red=35k</t>
  </si>
  <si>
    <t>37/37/24/18</t>
  </si>
  <si>
    <t>AAOmega blue=30k red=20k Spec blue=25k red=30k</t>
  </si>
  <si>
    <t>21/21/13/9</t>
  </si>
  <si>
    <t>AAOmega blue=25k red=20k Spec blue=25k red=25k</t>
  </si>
  <si>
    <t>12/12/7/5</t>
  </si>
  <si>
    <t>AAOmega blue=25k red=20k Spec blue=20k red=20k</t>
  </si>
  <si>
    <t>Patchy clouds clearing to light cirrus, then more clouds</t>
  </si>
  <si>
    <t>AAOmega Focus Values: Blue: Focus=114, Spectral=3501, Spatial=2253, Red: Focus=482, Spectral=2424, Spatial=1302, Spector Blue=2868, Spector Red=2315</t>
  </si>
  <si>
    <t>ccd_1 168.2K, -0.1V</t>
  </si>
  <si>
    <t>maybe a few too many clouds for twilights but taking them in case they are still useful</t>
  </si>
  <si>
    <t>AAOmega blue=15k red=6k Spec blue=15k red=15k</t>
  </si>
  <si>
    <t>14/14/13/13</t>
  </si>
  <si>
    <t>AAOmega blue=35k red=35k Spec blue=65k red=65k</t>
  </si>
  <si>
    <t>AAOmega blue=20k red=10k Spec blue=10k red=10k</t>
  </si>
  <si>
    <t>64/64/28/28</t>
  </si>
  <si>
    <t>AAOmega blue=35k red=15k Spec blue=20k red=15k</t>
  </si>
  <si>
    <t>153/153/72/79</t>
  </si>
  <si>
    <t>AAOmega blue=35k red=15k Spec blue=25k red=20k</t>
  </si>
  <si>
    <t>LTT9491 in AAOmega G</t>
  </si>
  <si>
    <t>19 (1.06)</t>
  </si>
  <si>
    <t>LTT9491 in Spector K</t>
  </si>
  <si>
    <t>43 (1.36)</t>
  </si>
  <si>
    <t>Dither E - some brief passing cloud</t>
  </si>
  <si>
    <t>16 (1.04)</t>
  </si>
  <si>
    <t>14 (1.03)</t>
  </si>
  <si>
    <t>7 (1.01)</t>
  </si>
  <si>
    <t>Dither D - some brief guiding loss due to cloud</t>
  </si>
  <si>
    <t>15 (1.03)</t>
  </si>
  <si>
    <t>28 (1.14)</t>
  </si>
  <si>
    <t>Dither G - more cloud</t>
  </si>
  <si>
    <t>33-40</t>
  </si>
  <si>
    <t>These darks for 29/10/24 - 5/11/24</t>
  </si>
  <si>
    <t>Surprisingly clear at first...</t>
  </si>
  <si>
    <t>AAOmega Focus Values: Blue: Focus=113, Spectral=3536, Spatial=2269, Red: Focus=479, Spectral=2478, Spatial=1289, Spector Blue=2868, Spector Red=2316</t>
  </si>
  <si>
    <t>ccd_1 169.4K, -0.1V</t>
  </si>
  <si>
    <t>LTT9491 in AAOmega D - through thin clouds</t>
  </si>
  <si>
    <t>LTT9491 in AAOmega D - through thinner clouds</t>
  </si>
  <si>
    <t>LTT9491 in Spector U</t>
  </si>
  <si>
    <t>LTT9491 in Spector U - offset during exposure</t>
  </si>
  <si>
    <t>17 (1.04)</t>
  </si>
  <si>
    <t>did not read out ccd_1 and ccd_2 (restarted control task to fix hanging ccd control window). ccd_3 and ccd_4 ok.</t>
  </si>
  <si>
    <t>40 (1.30)</t>
  </si>
  <si>
    <t>31 (1.17)</t>
  </si>
  <si>
    <t>Dither B - cloud came across for a few min after 1300s</t>
  </si>
  <si>
    <t>30 (1.16)</t>
  </si>
  <si>
    <t>29 (1.15)</t>
  </si>
  <si>
    <t>Dither E - clouded out for about 600s, but passes qc</t>
  </si>
  <si>
    <t>Dither F - clouded out for about 600s; did not pass qc</t>
  </si>
  <si>
    <t>attempted Dither F again but hydraulic oil low alarm interrupted tracking; exposure aborted</t>
  </si>
  <si>
    <t>25-34</t>
  </si>
  <si>
    <t>hydraulic oil leak stopped observing</t>
  </si>
  <si>
    <t>Cloudy at first, then thin, patchy cirrus</t>
  </si>
  <si>
    <t>AAOmega Focus Values: Blue: Focus=110, Spectral=3611, Spatial=2281, Red: Focus=477, Spectral=2446, Spatial=1384, Spector Blue=2872, Spector Red=2317</t>
  </si>
  <si>
    <t>Telescope Focus = 38.8 at 12:42am</t>
  </si>
  <si>
    <t>ccd_1 170.3K, -0.1V</t>
  </si>
  <si>
    <t>Finally clear enough to focus the telescope. Offset from base -45 -10!</t>
  </si>
  <si>
    <t>ran out of elevation for cluster field</t>
  </si>
  <si>
    <t>incorrect windscreen</t>
  </si>
  <si>
    <t>ccd_1 170.3K -0.1V. TLC ok, focus ok.</t>
  </si>
  <si>
    <t>mostly clouds &amp; lost tracking. But offset from base back to normal for this plate (~5"). Problem with A0119_T067??</t>
  </si>
  <si>
    <t>3:20 ish</t>
  </si>
  <si>
    <t>CCD control task failed. File - exit -&gt; failed to initialise, even after reset-aatvme6. Had to reset TCS.</t>
  </si>
  <si>
    <t>LTT3218 in AAOmega H</t>
  </si>
  <si>
    <t>LTT3218 in Spector T</t>
  </si>
  <si>
    <t>Tom W., Scott</t>
  </si>
  <si>
    <t>AAOmega Focus Values: Blue: Focus=109, Spectral=3629, Spatial=2278, Red: Focus=477, Spectral=2439, Spatial=1339, Spector Blue=2875,  Spector Red=2320</t>
  </si>
  <si>
    <t>at zenith, need to move Spector red, -200 +200</t>
  </si>
  <si>
    <t>long exposure arc.  Red disabled in manager</t>
  </si>
  <si>
    <t>High level cloud, no twilights</t>
  </si>
  <si>
    <t>CCD1  170.1K</t>
  </si>
  <si>
    <t>Cloud still around, not suitable for standards</t>
  </si>
  <si>
    <t>Tried for a standard but windscreen froze, 20 mins lost while sorting out</t>
  </si>
  <si>
    <t>39.3(1.29)</t>
  </si>
  <si>
    <t>31.3(1.17)</t>
  </si>
  <si>
    <t>29.8(1.15)</t>
  </si>
  <si>
    <t>30.5(1.16)</t>
  </si>
  <si>
    <t>Dither E, CCD1 170.3K</t>
  </si>
  <si>
    <t>32.7(1.19)</t>
  </si>
  <si>
    <t>2.2 - 6.0</t>
  </si>
  <si>
    <t>Dither F, wind shift, poor seeing</t>
  </si>
  <si>
    <t>2.5 - 6.0</t>
  </si>
  <si>
    <t>at field postion, focus ok</t>
  </si>
  <si>
    <t>17.5(1.05)</t>
  </si>
  <si>
    <t>Dither E, CCD1 170.6</t>
  </si>
  <si>
    <t>hexa Q is magnet is not correctly postioned and will not acquire galaxy. modified fibre table on fits files.</t>
  </si>
  <si>
    <t>25.3(1.11)</t>
  </si>
  <si>
    <t>also, on taking plate off  telescope noted  hexa K was not properly seated, confirmed on plateView, modified fibre table on fits files.</t>
  </si>
  <si>
    <t>LTT3218 in Spector O, disabled</t>
  </si>
  <si>
    <t>1,5E</t>
  </si>
  <si>
    <t>LTT3218 in Spector O</t>
  </si>
  <si>
    <t>23.9(1.09)</t>
  </si>
  <si>
    <t>22.2(1.08)</t>
  </si>
  <si>
    <t>21.4(1.07)</t>
  </si>
  <si>
    <t>20.5(1.07)</t>
  </si>
  <si>
    <t>at end of dithers field postion,</t>
  </si>
  <si>
    <t>AAOmega blue=36k red=40k Spec blue=37k red=48k</t>
  </si>
  <si>
    <t>52/52/43/21</t>
  </si>
  <si>
    <t>AAOmega blue=30k red=39k Spec blue=34k red=31k</t>
  </si>
  <si>
    <t>24/24/20/10</t>
  </si>
  <si>
    <t>AAOmega blue=26k red=24k Spec blue=30k red=26k</t>
  </si>
  <si>
    <t>13/13/11/6</t>
  </si>
  <si>
    <t>AAOmega blue=24k red=20k Spec blue=27k red=25k</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</si>
</sst>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h&quot;:&quot;mm&quot;:&quot;ss"/>
    <numFmt numFmtId="165" formatCode="0.0"/>
    <numFmt numFmtId="166" formatCode="m-d"/>
    <numFmt numFmtId="167" formatCode="m/d/yyyy"/>
    <numFmt numFmtId="168" formatCode="h:mm:ss am/pm"/>
    <numFmt numFmtId="169" formatCode="mm/dd/yyyy"/>
  </numFmts>
  <fonts count="24">
    <font>
      <sz val="10.0"/>
      <color rgb="FF000000"/>
      <name val="Arial"/>
      <scheme val="minor"/>
    </font>
    <font>
      <b/>
      <color theme="1"/>
      <name val="Arial"/>
    </font>
    <font>
      <color theme="1"/>
      <name val="Arial"/>
    </font>
    <font>
      <b/>
      <sz val="14.0"/>
      <color theme="1"/>
      <name val="Arial"/>
    </font>
    <font>
      <b/>
      <sz val="12.0"/>
      <color theme="1"/>
      <name val="Arial"/>
    </font>
    <font>
      <color theme="1"/>
      <name val="Arial"/>
      <scheme val="minor"/>
    </font>
    <font>
      <color rgb="FF000000"/>
      <name val="Arial"/>
    </font>
    <font>
      <sz val="9.0"/>
      <color rgb="FF1F1F1F"/>
      <name val="Arial"/>
    </font>
    <font>
      <color rgb="FFFF00FF"/>
      <name val="Arial"/>
    </font>
    <font>
      <color rgb="FF000000"/>
      <name val="Arial"/>
      <scheme val="minor"/>
    </font>
    <font>
      <sz val="10.0"/>
      <color rgb="FF000000"/>
      <name val="Arial"/>
    </font>
    <font>
      <sz val="12.0"/>
      <color theme="1"/>
      <name val="Cambria"/>
    </font>
    <font/>
    <font>
      <color rgb="FF34A853"/>
      <name val="Calibri"/>
    </font>
    <font>
      <b/>
      <color theme="1"/>
      <name val="Arial"/>
      <scheme val="minor"/>
    </font>
    <font>
      <b/>
      <color rgb="FF000000"/>
      <name val="Arial"/>
    </font>
    <font>
      <b/>
      <sz val="12.0"/>
      <color rgb="FF000000"/>
      <name val="Arial"/>
    </font>
    <font>
      <i/>
      <sz val="9.0"/>
      <color rgb="FF000000"/>
      <name val="&quot;Google Sans Mono&quot;"/>
    </font>
    <font>
      <i/>
      <color theme="1"/>
      <name val="Arial"/>
      <scheme val="minor"/>
    </font>
    <font>
      <color rgb="FF999999"/>
      <name val="Arial"/>
      <scheme val="minor"/>
    </font>
    <font>
      <sz val="9.0"/>
      <color rgb="FF000000"/>
      <name val="&quot;Google Sans Mono&quot;"/>
    </font>
    <font>
      <color rgb="FFE69138"/>
      <name val="Arial"/>
      <scheme val="minor"/>
    </font>
    <font>
      <b/>
      <sz val="12.0"/>
      <color theme="1"/>
      <name val="Arial"/>
      <scheme val="minor"/>
    </font>
    <font>
      <color rgb="FFFF0000"/>
      <name val="Arial"/>
      <scheme val="minor"/>
    </font>
  </fonts>
  <fills count="6">
    <fill>
      <patternFill patternType="none"/>
    </fill>
    <fill>
      <patternFill patternType="lightGray"/>
    </fill>
    <fill>
      <patternFill patternType="solid">
        <fgColor rgb="FFFFFFFF"/>
        <bgColor rgb="FFFFFFFF"/>
      </patternFill>
    </fill>
    <fill>
      <patternFill patternType="solid">
        <fgColor rgb="FFC0C0C0"/>
        <bgColor rgb="FFC0C0C0"/>
      </patternFill>
    </fill>
    <fill>
      <patternFill patternType="solid">
        <fgColor rgb="FF808080"/>
        <bgColor rgb="FF808080"/>
      </patternFill>
    </fill>
    <fill>
      <patternFill patternType="solid">
        <fgColor rgb="FFFFE599"/>
        <bgColor rgb="FFFFE599"/>
      </patternFill>
    </fill>
  </fills>
  <borders count="7">
    <border/>
    <border>
      <right style="thin">
        <color rgb="FF000000"/>
      </right>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110">
    <xf borderId="0" fillId="0" fontId="0" numFmtId="0" xfId="0" applyAlignment="1" applyFont="1">
      <alignment readingOrder="0" shrinkToFit="0" vertical="bottom" wrapText="0"/>
    </xf>
    <xf borderId="0" fillId="2" fontId="1" numFmtId="0" xfId="0" applyAlignment="1" applyFill="1" applyFont="1">
      <alignment horizontal="center" readingOrder="0" vertical="bottom"/>
    </xf>
    <xf borderId="0" fillId="0" fontId="2" numFmtId="0" xfId="0" applyAlignment="1" applyFont="1">
      <alignment vertical="bottom"/>
    </xf>
    <xf borderId="0" fillId="2" fontId="3" numFmtId="0" xfId="0" applyAlignment="1" applyFont="1">
      <alignment horizontal="center" vertical="bottom"/>
    </xf>
    <xf borderId="0" fillId="0" fontId="2" numFmtId="0" xfId="0" applyAlignment="1" applyFont="1">
      <alignment readingOrder="0" shrinkToFit="0" vertical="bottom" wrapText="0"/>
    </xf>
    <xf borderId="0" fillId="2" fontId="3" numFmtId="0" xfId="0" applyAlignment="1" applyFont="1">
      <alignment horizontal="center" shrinkToFit="0" vertical="bottom" wrapText="0"/>
    </xf>
    <xf borderId="0" fillId="2" fontId="2" numFmtId="0" xfId="0" applyAlignment="1" applyFont="1">
      <alignment vertical="bottom"/>
    </xf>
    <xf borderId="0" fillId="2" fontId="1" numFmtId="0" xfId="0" applyAlignment="1" applyFont="1">
      <alignment horizontal="center" vertical="bottom"/>
    </xf>
    <xf borderId="0" fillId="3" fontId="4" numFmtId="0" xfId="0" applyAlignment="1" applyFill="1" applyFont="1">
      <alignment shrinkToFit="0" vertical="bottom" wrapText="1"/>
    </xf>
    <xf borderId="0" fillId="3" fontId="4" numFmtId="0" xfId="0" applyAlignment="1" applyFont="1">
      <alignment shrinkToFit="0" vertical="bottom" wrapText="0"/>
    </xf>
    <xf borderId="0" fillId="3" fontId="4" numFmtId="0" xfId="0" applyAlignment="1" applyFont="1">
      <alignment readingOrder="0" shrinkToFit="0" vertical="bottom" wrapText="1"/>
    </xf>
    <xf borderId="0" fillId="0" fontId="2" numFmtId="0" xfId="0" applyAlignment="1" applyFont="1">
      <alignment readingOrder="0" vertical="bottom"/>
    </xf>
    <xf borderId="0" fillId="0" fontId="2" numFmtId="164" xfId="0" applyAlignment="1" applyFont="1" applyNumberFormat="1">
      <alignment readingOrder="0" vertical="bottom"/>
    </xf>
    <xf borderId="0" fillId="0" fontId="2" numFmtId="165" xfId="0" applyAlignment="1" applyFont="1" applyNumberFormat="1">
      <alignment readingOrder="0" vertical="bottom"/>
    </xf>
    <xf borderId="0" fillId="0" fontId="5" numFmtId="164" xfId="0" applyAlignment="1" applyFont="1" applyNumberFormat="1">
      <alignment readingOrder="0"/>
    </xf>
    <xf borderId="0" fillId="0" fontId="5" numFmtId="0" xfId="0" applyAlignment="1" applyFont="1">
      <alignment readingOrder="0"/>
    </xf>
    <xf borderId="0" fillId="2" fontId="6" numFmtId="0" xfId="0" applyAlignment="1" applyFont="1">
      <alignment horizontal="left" readingOrder="0"/>
    </xf>
    <xf borderId="0" fillId="0" fontId="2" numFmtId="0" xfId="0" applyAlignment="1" applyFont="1">
      <alignment horizontal="right" readingOrder="0" vertical="bottom"/>
    </xf>
    <xf borderId="0" fillId="2" fontId="6" numFmtId="0" xfId="0" applyAlignment="1" applyFont="1">
      <alignment horizontal="right" readingOrder="0"/>
    </xf>
    <xf borderId="0" fillId="2" fontId="7" numFmtId="0" xfId="0" applyAlignment="1" applyFont="1">
      <alignment readingOrder="0"/>
    </xf>
    <xf borderId="0" fillId="0" fontId="5" numFmtId="0" xfId="0" applyAlignment="1" applyFont="1">
      <alignment readingOrder="0" vertical="center"/>
    </xf>
    <xf borderId="0" fillId="0" fontId="2" numFmtId="19" xfId="0" applyAlignment="1" applyFont="1" applyNumberFormat="1">
      <alignment horizontal="left" readingOrder="0" vertical="bottom"/>
    </xf>
    <xf borderId="0" fillId="0" fontId="8" numFmtId="0" xfId="0" applyAlignment="1" applyFont="1">
      <alignment readingOrder="0" vertical="bottom"/>
    </xf>
    <xf borderId="0" fillId="0" fontId="2" numFmtId="19" xfId="0" applyAlignment="1" applyFont="1" applyNumberFormat="1">
      <alignment readingOrder="0" vertical="bottom"/>
    </xf>
    <xf borderId="0" fillId="0" fontId="5" numFmtId="0" xfId="0" applyAlignment="1" applyFont="1">
      <alignment horizontal="left" readingOrder="0"/>
    </xf>
    <xf borderId="0" fillId="0" fontId="5" numFmtId="0" xfId="0" applyAlignment="1" applyFont="1">
      <alignment horizontal="center" readingOrder="0" vertical="center"/>
    </xf>
    <xf borderId="0" fillId="0" fontId="5" numFmtId="0" xfId="0" applyAlignment="1" applyFont="1">
      <alignment horizontal="center" readingOrder="0" shrinkToFit="0" vertical="center" wrapText="1"/>
    </xf>
    <xf borderId="0" fillId="0" fontId="2" numFmtId="0" xfId="0" applyAlignment="1" applyFont="1">
      <alignment horizontal="center" readingOrder="0" shrinkToFit="0" vertical="center" wrapText="0"/>
    </xf>
    <xf borderId="0" fillId="0" fontId="5" numFmtId="0" xfId="0" applyAlignment="1" applyFont="1">
      <alignment horizontal="left" readingOrder="0" vertical="center"/>
    </xf>
    <xf borderId="0" fillId="0" fontId="2" numFmtId="0" xfId="0" applyAlignment="1" applyFont="1">
      <alignment horizontal="left" readingOrder="0" shrinkToFit="0" vertical="center" wrapText="1"/>
    </xf>
    <xf borderId="0" fillId="0" fontId="5" numFmtId="0" xfId="0" applyAlignment="1" applyFont="1">
      <alignment vertical="center"/>
    </xf>
    <xf borderId="0" fillId="0" fontId="2" numFmtId="0" xfId="0" applyAlignment="1" applyFont="1">
      <alignment horizontal="left" readingOrder="0" shrinkToFit="0" vertical="center" wrapText="0"/>
    </xf>
    <xf borderId="0" fillId="0" fontId="9" numFmtId="0" xfId="0" applyAlignment="1" applyFont="1">
      <alignment horizontal="center" readingOrder="0" vertical="center"/>
    </xf>
    <xf borderId="0" fillId="0" fontId="6" numFmtId="0" xfId="0" applyAlignment="1" applyFont="1">
      <alignment readingOrder="0" shrinkToFit="0" vertical="bottom" wrapText="0"/>
    </xf>
    <xf borderId="0" fillId="2" fontId="10" numFmtId="0" xfId="0" applyAlignment="1" applyFont="1">
      <alignment horizontal="left" readingOrder="0" vertical="center"/>
    </xf>
    <xf borderId="0" fillId="0" fontId="9" numFmtId="0" xfId="0" applyAlignment="1" applyFont="1">
      <alignment readingOrder="0" vertical="center"/>
    </xf>
    <xf borderId="0" fillId="2" fontId="6" numFmtId="0" xfId="0" applyAlignment="1" applyFont="1">
      <alignment horizontal="left" readingOrder="0" vertical="center"/>
    </xf>
    <xf borderId="0" fillId="0" fontId="5" numFmtId="0" xfId="0" applyAlignment="1" applyFont="1">
      <alignment horizontal="center" readingOrder="0"/>
    </xf>
    <xf borderId="0" fillId="0" fontId="5" numFmtId="0" xfId="0" applyAlignment="1" applyFont="1">
      <alignment horizontal="center" readingOrder="0" shrinkToFit="0" wrapText="1"/>
    </xf>
    <xf borderId="0" fillId="0" fontId="5" numFmtId="0" xfId="0" applyAlignment="1" applyFont="1">
      <alignment horizontal="center"/>
    </xf>
    <xf borderId="1" fillId="0" fontId="2" numFmtId="49" xfId="0" applyAlignment="1" applyBorder="1" applyFont="1" applyNumberFormat="1">
      <alignment vertical="bottom"/>
    </xf>
    <xf borderId="2" fillId="0" fontId="11" numFmtId="49" xfId="0" applyAlignment="1" applyBorder="1" applyFont="1" applyNumberFormat="1">
      <alignment horizontal="right" vertical="bottom"/>
    </xf>
    <xf borderId="3" fillId="0" fontId="11" numFmtId="0" xfId="0" applyAlignment="1" applyBorder="1" applyFont="1">
      <alignment horizontal="right" readingOrder="0" shrinkToFit="0" vertical="bottom" wrapText="1"/>
    </xf>
    <xf borderId="3" fillId="0" fontId="12" numFmtId="0" xfId="0" applyBorder="1" applyFont="1"/>
    <xf borderId="2" fillId="0" fontId="12" numFmtId="0" xfId="0" applyBorder="1" applyFont="1"/>
    <xf borderId="4" fillId="0" fontId="5" numFmtId="0" xfId="0" applyBorder="1" applyFont="1"/>
    <xf borderId="4" fillId="0" fontId="12" numFmtId="0" xfId="0" applyBorder="1" applyFont="1"/>
    <xf borderId="1" fillId="0" fontId="12" numFmtId="0" xfId="0" applyBorder="1" applyFont="1"/>
    <xf borderId="5" fillId="0" fontId="2" numFmtId="49" xfId="0" applyAlignment="1" applyBorder="1" applyFont="1" applyNumberFormat="1">
      <alignment vertical="bottom"/>
    </xf>
    <xf borderId="1" fillId="0" fontId="11" numFmtId="49" xfId="0" applyAlignment="1" applyBorder="1" applyFont="1" applyNumberFormat="1">
      <alignment horizontal="center" vertical="bottom"/>
    </xf>
    <xf borderId="4" fillId="2" fontId="2" numFmtId="0" xfId="0" applyAlignment="1" applyBorder="1" applyFont="1">
      <alignment readingOrder="0" shrinkToFit="0" vertical="bottom" wrapText="0"/>
    </xf>
    <xf borderId="4" fillId="0" fontId="2" numFmtId="0" xfId="0" applyAlignment="1" applyBorder="1" applyFont="1">
      <alignment vertical="bottom"/>
    </xf>
    <xf borderId="1" fillId="0" fontId="2" numFmtId="0" xfId="0" applyAlignment="1" applyBorder="1" applyFont="1">
      <alignment vertical="bottom"/>
    </xf>
    <xf borderId="1" fillId="0" fontId="11" numFmtId="49" xfId="0" applyAlignment="1" applyBorder="1" applyFont="1" applyNumberFormat="1">
      <alignment horizontal="right" vertical="bottom"/>
    </xf>
    <xf borderId="4" fillId="0" fontId="2" numFmtId="49" xfId="0" applyAlignment="1" applyBorder="1" applyFont="1" applyNumberFormat="1">
      <alignment readingOrder="0" vertical="bottom"/>
    </xf>
    <xf borderId="5" fillId="4" fontId="2" numFmtId="49" xfId="0" applyAlignment="1" applyBorder="1" applyFill="1" applyFont="1" applyNumberFormat="1">
      <alignment vertical="bottom"/>
    </xf>
    <xf borderId="1" fillId="4" fontId="2" numFmtId="49" xfId="0" applyAlignment="1" applyBorder="1" applyFont="1" applyNumberFormat="1">
      <alignment vertical="bottom"/>
    </xf>
    <xf borderId="5" fillId="3" fontId="11" numFmtId="49" xfId="0" applyAlignment="1" applyBorder="1" applyFont="1" applyNumberFormat="1">
      <alignment horizontal="center" vertical="bottom"/>
    </xf>
    <xf borderId="6" fillId="3" fontId="11" numFmtId="49" xfId="0" applyAlignment="1" applyBorder="1" applyFont="1" applyNumberFormat="1">
      <alignment horizontal="center" vertical="bottom"/>
    </xf>
    <xf borderId="1" fillId="3" fontId="2" numFmtId="49" xfId="0" applyAlignment="1" applyBorder="1" applyFont="1" applyNumberFormat="1">
      <alignment vertical="bottom"/>
    </xf>
    <xf borderId="1" fillId="3" fontId="11" numFmtId="49" xfId="0" applyAlignment="1" applyBorder="1" applyFont="1" applyNumberFormat="1">
      <alignment horizontal="center" vertical="bottom"/>
    </xf>
    <xf borderId="4" fillId="3" fontId="11" numFmtId="49" xfId="0" applyAlignment="1" applyBorder="1" applyFont="1" applyNumberFormat="1">
      <alignment horizontal="center" vertical="bottom"/>
    </xf>
    <xf borderId="6" fillId="3" fontId="11" numFmtId="49" xfId="0" applyAlignment="1" applyBorder="1" applyFont="1" applyNumberFormat="1">
      <alignment horizontal="center" shrinkToFit="0" vertical="bottom" wrapText="1"/>
    </xf>
    <xf borderId="0" fillId="3" fontId="11" numFmtId="49" xfId="0" applyAlignment="1" applyFont="1" applyNumberFormat="1">
      <alignment horizontal="center" vertical="bottom"/>
    </xf>
    <xf borderId="6" fillId="0" fontId="12" numFmtId="0" xfId="0" applyBorder="1" applyFont="1"/>
    <xf borderId="6" fillId="0" fontId="2" numFmtId="0" xfId="0" applyAlignment="1" applyBorder="1" applyFont="1">
      <alignment vertical="bottom"/>
    </xf>
    <xf borderId="1" fillId="0" fontId="13" numFmtId="49" xfId="0" applyAlignment="1" applyBorder="1" applyFont="1" applyNumberFormat="1">
      <alignment shrinkToFit="0" vertical="bottom" wrapText="1"/>
    </xf>
    <xf borderId="0" fillId="0" fontId="2" numFmtId="0" xfId="0" applyAlignment="1" applyFont="1">
      <alignment readingOrder="0" shrinkToFit="0" vertical="bottom" wrapText="1"/>
    </xf>
    <xf borderId="0" fillId="0" fontId="5" numFmtId="0" xfId="0" applyAlignment="1" applyFont="1">
      <alignment horizontal="right" readingOrder="0"/>
    </xf>
    <xf borderId="0" fillId="0" fontId="14" numFmtId="0" xfId="0" applyAlignment="1" applyFont="1">
      <alignment horizontal="left" readingOrder="0" shrinkToFit="0" vertical="center" wrapText="1"/>
    </xf>
    <xf borderId="0" fillId="0" fontId="14" numFmtId="0" xfId="0" applyAlignment="1" applyFont="1">
      <alignment readingOrder="0" shrinkToFit="0" vertical="center" wrapText="1"/>
    </xf>
    <xf borderId="0" fillId="2" fontId="15" numFmtId="0" xfId="0" applyAlignment="1" applyFont="1">
      <alignment horizontal="left" readingOrder="0"/>
    </xf>
    <xf borderId="0" fillId="2" fontId="16" numFmtId="0" xfId="0" applyAlignment="1" applyFont="1">
      <alignment horizontal="left" readingOrder="0"/>
    </xf>
    <xf borderId="0" fillId="0" fontId="5" numFmtId="0" xfId="0" applyFont="1"/>
    <xf borderId="0" fillId="5" fontId="5" numFmtId="0" xfId="0" applyAlignment="1" applyFill="1" applyFont="1">
      <alignment horizontal="center" readingOrder="0"/>
    </xf>
    <xf borderId="0" fillId="2" fontId="17" numFmtId="0" xfId="0" applyFont="1"/>
    <xf borderId="0" fillId="0" fontId="18" numFmtId="0" xfId="0" applyFont="1"/>
    <xf borderId="0" fillId="2" fontId="6" numFmtId="0" xfId="0" applyAlignment="1" applyFont="1">
      <alignment horizontal="center" readingOrder="0"/>
    </xf>
    <xf borderId="0" fillId="0" fontId="14" numFmtId="0" xfId="0" applyAlignment="1" applyFont="1">
      <alignment readingOrder="0"/>
    </xf>
    <xf borderId="0" fillId="0" fontId="5" numFmtId="19" xfId="0" applyAlignment="1" applyFont="1" applyNumberFormat="1">
      <alignment readingOrder="0"/>
    </xf>
    <xf borderId="0" fillId="0" fontId="19" numFmtId="19" xfId="0" applyAlignment="1" applyFont="1" applyNumberFormat="1">
      <alignment readingOrder="0"/>
    </xf>
    <xf borderId="0" fillId="0" fontId="20" numFmtId="0" xfId="0" applyFont="1"/>
    <xf borderId="0" fillId="0" fontId="5" numFmtId="0" xfId="0" applyFont="1"/>
    <xf borderId="0" fillId="0" fontId="19" numFmtId="19" xfId="0" applyAlignment="1" applyFont="1" applyNumberFormat="1">
      <alignment horizontal="right" readingOrder="0"/>
    </xf>
    <xf borderId="0" fillId="0" fontId="21" numFmtId="0" xfId="0" applyAlignment="1" applyFont="1">
      <alignment readingOrder="0"/>
    </xf>
    <xf borderId="0" fillId="0" fontId="0" numFmtId="0" xfId="0" applyFont="1"/>
    <xf borderId="0" fillId="0" fontId="22" numFmtId="0" xfId="0" applyAlignment="1" applyFont="1">
      <alignment readingOrder="0"/>
    </xf>
    <xf borderId="0" fillId="0" fontId="19" numFmtId="0" xfId="0" applyAlignment="1" applyFont="1">
      <alignment readingOrder="0"/>
    </xf>
    <xf borderId="0" fillId="0" fontId="2" numFmtId="0" xfId="0" applyAlignment="1" applyFont="1">
      <alignment readingOrder="0" shrinkToFit="0" vertical="bottom" wrapText="0"/>
    </xf>
    <xf borderId="4" fillId="0" fontId="5" numFmtId="0" xfId="0" applyAlignment="1" applyBorder="1" applyFont="1">
      <alignment readingOrder="0"/>
    </xf>
    <xf borderId="0" fillId="0" fontId="23" numFmtId="0" xfId="0" applyAlignment="1" applyFont="1">
      <alignment readingOrder="0"/>
    </xf>
    <xf borderId="0" fillId="0" fontId="5" numFmtId="0" xfId="0" applyAlignment="1" applyFont="1">
      <alignment horizontal="right"/>
    </xf>
    <xf borderId="0" fillId="0" fontId="2" numFmtId="0" xfId="0" applyAlignment="1" applyFont="1">
      <alignment horizontal="right" vertical="bottom"/>
    </xf>
    <xf borderId="0" fillId="0" fontId="2" numFmtId="19" xfId="0" applyAlignment="1" applyFont="1" applyNumberFormat="1">
      <alignment horizontal="right" readingOrder="0" vertical="bottom"/>
    </xf>
    <xf borderId="0" fillId="2" fontId="10" numFmtId="0" xfId="0" applyAlignment="1" applyFont="1">
      <alignment horizontal="left" readingOrder="0"/>
    </xf>
    <xf borderId="0" fillId="0" fontId="5" numFmtId="166" xfId="0" applyAlignment="1" applyFont="1" applyNumberFormat="1">
      <alignment readingOrder="0"/>
    </xf>
    <xf borderId="0" fillId="0" fontId="2" numFmtId="19" xfId="0" applyAlignment="1" applyFont="1" applyNumberFormat="1">
      <alignment horizontal="right" vertical="bottom"/>
    </xf>
    <xf borderId="0" fillId="0" fontId="2" numFmtId="19" xfId="0" applyAlignment="1" applyFont="1" applyNumberFormat="1">
      <alignment vertical="bottom"/>
    </xf>
    <xf borderId="0" fillId="0" fontId="5" numFmtId="19" xfId="0" applyFont="1" applyNumberFormat="1"/>
    <xf borderId="0" fillId="0" fontId="2" numFmtId="0" xfId="0" applyAlignment="1" applyFont="1">
      <alignment vertical="bottom"/>
    </xf>
    <xf borderId="0" fillId="0" fontId="2" numFmtId="0" xfId="0" applyAlignment="1" applyFont="1">
      <alignment horizontal="right" vertical="bottom"/>
    </xf>
    <xf borderId="3" fillId="0" fontId="11" numFmtId="167" xfId="0" applyAlignment="1" applyBorder="1" applyFont="1" applyNumberFormat="1">
      <alignment horizontal="right" readingOrder="0" shrinkToFit="0" vertical="bottom" wrapText="1"/>
    </xf>
    <xf borderId="0" fillId="0" fontId="5" numFmtId="19" xfId="0" applyAlignment="1" applyFont="1" applyNumberFormat="1">
      <alignment horizontal="right" readingOrder="0"/>
    </xf>
    <xf borderId="0" fillId="0" fontId="5" numFmtId="0" xfId="0" applyAlignment="1" applyFont="1">
      <alignment horizontal="right"/>
    </xf>
    <xf borderId="0" fillId="0" fontId="5" numFmtId="168" xfId="0" applyAlignment="1" applyFont="1" applyNumberFormat="1">
      <alignment readingOrder="0"/>
    </xf>
    <xf borderId="0" fillId="0" fontId="5" numFmtId="19" xfId="0" applyAlignment="1" applyFont="1" applyNumberFormat="1">
      <alignment horizontal="left" readingOrder="0"/>
    </xf>
    <xf borderId="0" fillId="0" fontId="5" numFmtId="21" xfId="0" applyAlignment="1" applyFont="1" applyNumberFormat="1">
      <alignment readingOrder="0"/>
    </xf>
    <xf quotePrefix="1" borderId="0" fillId="0" fontId="5" numFmtId="0" xfId="0" applyAlignment="1" applyFont="1">
      <alignment readingOrder="0"/>
    </xf>
    <xf borderId="3" fillId="0" fontId="11" numFmtId="169" xfId="0" applyAlignment="1" applyBorder="1" applyFont="1" applyNumberFormat="1">
      <alignment horizontal="right" readingOrder="0" shrinkToFit="0" vertical="bottom" wrapText="1"/>
    </xf>
    <xf borderId="0" fillId="0" fontId="5" numFmtId="165" xfId="0" applyAlignment="1" applyFont="1" applyNumberFormat="1">
      <alignment readingOrder="0"/>
    </xf>
  </cellXfs>
  <cellStyles count="1">
    <cellStyle xfId="0" name="Normal" builtinId="0"/>
  </cellStyles>
  <dxfs count="2">
    <dxf>
      <font>
        <color rgb="FF999999"/>
      </font>
      <fill>
        <patternFill patternType="solid">
          <fgColor rgb="FFFFFFFF"/>
          <bgColor rgb="FFFFFFFF"/>
        </patternFill>
      </fill>
      <border/>
    </dxf>
    <dxf>
      <font>
        <color rgb="FF000000"/>
      </font>
      <fill>
        <patternFill patternType="solid">
          <fgColor rgb="FFFFFFFF"/>
          <bgColor rgb="FFFFFFFF"/>
        </patternFill>
      </fill>
      <border/>
    </dxf>
  </dxfs>
</styleSheet>
</file>

<file path=xl/_rels/workbook.xml.rels><?xml version="1.0" encoding="UTF-8" standalone="yes"?><Relationships xmlns="http://schemas.openxmlformats.org/package/2006/relationships"><Relationship Id="rId20" Type="http://schemas.openxmlformats.org/officeDocument/2006/relationships/worksheet" Target="worksheets/sheet17.xml"/><Relationship Id="rId11" Type="http://schemas.openxmlformats.org/officeDocument/2006/relationships/worksheet" Target="worksheets/sheet8.xml"/><Relationship Id="rId22" Type="http://schemas.openxmlformats.org/officeDocument/2006/relationships/worksheet" Target="worksheets/sheet19.xml"/><Relationship Id="rId10" Type="http://schemas.openxmlformats.org/officeDocument/2006/relationships/worksheet" Target="worksheets/sheet7.xml"/><Relationship Id="rId21" Type="http://schemas.openxmlformats.org/officeDocument/2006/relationships/worksheet" Target="worksheets/sheet18.xml"/><Relationship Id="rId13" Type="http://schemas.openxmlformats.org/officeDocument/2006/relationships/worksheet" Target="worksheets/sheet10.xml"/><Relationship Id="rId12" Type="http://schemas.openxmlformats.org/officeDocument/2006/relationships/worksheet" Target="worksheets/sheet9.xml"/><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15" Type="http://schemas.openxmlformats.org/officeDocument/2006/relationships/worksheet" Target="worksheets/sheet12.xml"/><Relationship Id="rId14" Type="http://schemas.openxmlformats.org/officeDocument/2006/relationships/worksheet" Target="worksheets/sheet11.xml"/><Relationship Id="rId17" Type="http://schemas.openxmlformats.org/officeDocument/2006/relationships/worksheet" Target="worksheets/sheet14.xml"/><Relationship Id="rId16" Type="http://schemas.openxmlformats.org/officeDocument/2006/relationships/worksheet" Target="worksheets/sheet13.xml"/><Relationship Id="rId5" Type="http://schemas.openxmlformats.org/officeDocument/2006/relationships/worksheet" Target="worksheets/sheet2.xml"/><Relationship Id="rId19" Type="http://schemas.openxmlformats.org/officeDocument/2006/relationships/worksheet" Target="worksheets/sheet16.xml"/><Relationship Id="rId6" Type="http://schemas.openxmlformats.org/officeDocument/2006/relationships/worksheet" Target="worksheets/sheet3.xml"/><Relationship Id="rId18" Type="http://schemas.openxmlformats.org/officeDocument/2006/relationships/worksheet" Target="worksheets/sheet15.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21.63"/>
    <col customWidth="1" min="4" max="4" width="40.25"/>
    <col customWidth="1" min="6" max="6" width="14.38"/>
    <col customWidth="1" min="7" max="8" width="19.25"/>
    <col customWidth="1" min="12" max="12" width="14.38"/>
  </cols>
  <sheetData>
    <row r="1">
      <c r="A1" s="1" t="s">
        <v>0</v>
      </c>
      <c r="K1" s="2"/>
      <c r="L1" s="2"/>
      <c r="M1" s="2"/>
      <c r="N1" s="2"/>
      <c r="O1" s="2"/>
      <c r="P1" s="2"/>
      <c r="Q1" s="2"/>
      <c r="R1" s="2"/>
      <c r="S1" s="2"/>
      <c r="T1" s="2"/>
      <c r="U1" s="2"/>
      <c r="V1" s="2"/>
      <c r="W1" s="2"/>
      <c r="X1" s="2"/>
      <c r="Y1" s="2"/>
      <c r="Z1" s="2"/>
      <c r="AA1" s="2"/>
    </row>
    <row r="2">
      <c r="K2" s="2"/>
      <c r="L2" s="2"/>
      <c r="M2" s="2"/>
      <c r="N2" s="2"/>
      <c r="O2" s="2"/>
      <c r="P2" s="2"/>
      <c r="Q2" s="2"/>
      <c r="R2" s="2"/>
      <c r="S2" s="2"/>
      <c r="T2" s="2"/>
      <c r="U2" s="2"/>
      <c r="V2" s="2"/>
      <c r="W2" s="2"/>
      <c r="X2" s="2"/>
      <c r="Y2" s="2"/>
      <c r="Z2" s="2"/>
      <c r="AA2" s="2"/>
    </row>
    <row r="3">
      <c r="K3" s="2"/>
      <c r="L3" s="2"/>
      <c r="M3" s="2"/>
      <c r="N3" s="2"/>
      <c r="O3" s="2"/>
      <c r="P3" s="2"/>
      <c r="Q3" s="2"/>
      <c r="R3" s="2"/>
      <c r="S3" s="2"/>
      <c r="T3" s="2"/>
      <c r="U3" s="2"/>
      <c r="V3" s="2"/>
      <c r="W3" s="2"/>
      <c r="X3" s="2"/>
      <c r="Y3" s="2"/>
      <c r="Z3" s="2"/>
      <c r="AA3" s="2"/>
    </row>
    <row r="4">
      <c r="A4" s="3" t="s">
        <v>1</v>
      </c>
      <c r="D4" s="4"/>
      <c r="E4" s="3"/>
      <c r="F4" s="5" t="s">
        <v>2</v>
      </c>
      <c r="H4" s="4"/>
      <c r="I4" s="6"/>
      <c r="J4" s="2"/>
      <c r="K4" s="2"/>
      <c r="L4" s="2"/>
      <c r="M4" s="2"/>
      <c r="N4" s="2"/>
      <c r="O4" s="2"/>
      <c r="P4" s="2"/>
      <c r="Q4" s="2"/>
      <c r="R4" s="2"/>
      <c r="S4" s="2"/>
      <c r="T4" s="2"/>
      <c r="U4" s="2"/>
      <c r="V4" s="2"/>
      <c r="W4" s="2"/>
      <c r="X4" s="2"/>
      <c r="Y4" s="2"/>
      <c r="Z4" s="2"/>
      <c r="AA4" s="2"/>
    </row>
    <row r="5">
      <c r="J5" s="7"/>
      <c r="K5" s="2"/>
      <c r="L5" s="2"/>
      <c r="M5" s="2"/>
      <c r="N5" s="2"/>
      <c r="O5" s="2"/>
      <c r="P5" s="2"/>
      <c r="Q5" s="2"/>
      <c r="R5" s="2"/>
      <c r="S5" s="2"/>
      <c r="T5" s="2"/>
      <c r="U5" s="2"/>
      <c r="V5" s="2"/>
      <c r="W5" s="2"/>
      <c r="X5" s="2"/>
      <c r="Y5" s="2"/>
      <c r="Z5" s="2"/>
      <c r="AA5" s="2"/>
    </row>
    <row r="6">
      <c r="A6" s="8" t="s">
        <v>3</v>
      </c>
      <c r="B6" s="8" t="s">
        <v>4</v>
      </c>
      <c r="C6" s="8" t="s">
        <v>5</v>
      </c>
      <c r="D6" s="9" t="s">
        <v>6</v>
      </c>
      <c r="E6" s="10" t="s">
        <v>7</v>
      </c>
      <c r="F6" s="8" t="s">
        <v>8</v>
      </c>
      <c r="G6" s="8" t="s">
        <v>9</v>
      </c>
      <c r="H6" s="8" t="s">
        <v>10</v>
      </c>
      <c r="I6" s="8" t="s">
        <v>11</v>
      </c>
      <c r="J6" s="10" t="s">
        <v>12</v>
      </c>
      <c r="K6" s="2"/>
      <c r="L6" s="2"/>
      <c r="M6" s="2"/>
      <c r="N6" s="2"/>
      <c r="O6" s="2"/>
      <c r="P6" s="2"/>
      <c r="Q6" s="2"/>
      <c r="R6" s="2"/>
      <c r="S6" s="2"/>
      <c r="T6" s="2"/>
      <c r="U6" s="2"/>
      <c r="V6" s="2"/>
      <c r="W6" s="2"/>
      <c r="X6" s="2"/>
      <c r="Y6" s="2"/>
      <c r="Z6" s="2"/>
      <c r="AA6" s="2"/>
    </row>
    <row r="7">
      <c r="A7" s="11">
        <v>241021.0</v>
      </c>
      <c r="B7" s="12">
        <v>0.37461805555555555</v>
      </c>
      <c r="C7" s="11" t="s">
        <v>13</v>
      </c>
      <c r="D7" s="11" t="s">
        <v>14</v>
      </c>
      <c r="E7" s="11">
        <v>2.0241021E7</v>
      </c>
      <c r="F7" s="11">
        <v>2.41021084651E11</v>
      </c>
      <c r="G7" s="11" t="s">
        <v>15</v>
      </c>
      <c r="H7" s="2"/>
      <c r="I7" s="11">
        <v>0.0</v>
      </c>
      <c r="J7" s="13">
        <v>10.2</v>
      </c>
      <c r="K7" s="2"/>
      <c r="L7" s="2"/>
      <c r="M7" s="2"/>
      <c r="N7" s="2"/>
      <c r="O7" s="2"/>
      <c r="P7" s="2"/>
      <c r="Q7" s="2"/>
      <c r="R7" s="2"/>
      <c r="S7" s="2"/>
      <c r="T7" s="2"/>
      <c r="U7" s="2"/>
      <c r="V7" s="2"/>
      <c r="W7" s="2"/>
      <c r="X7" s="2"/>
      <c r="Y7" s="2"/>
      <c r="Z7" s="2"/>
      <c r="AA7" s="2"/>
    </row>
    <row r="8">
      <c r="A8" s="11">
        <v>241021.0</v>
      </c>
      <c r="B8" s="12">
        <v>0.4503125</v>
      </c>
      <c r="C8" s="11" t="s">
        <v>16</v>
      </c>
      <c r="D8" s="11" t="s">
        <v>17</v>
      </c>
      <c r="E8" s="11">
        <v>2.0241021E7</v>
      </c>
      <c r="F8" s="11">
        <v>2.41021104136E11</v>
      </c>
      <c r="G8" s="11" t="s">
        <v>15</v>
      </c>
      <c r="H8" s="2"/>
      <c r="I8" s="11">
        <v>0.0</v>
      </c>
      <c r="J8" s="13">
        <v>11.4</v>
      </c>
      <c r="L8" s="2"/>
      <c r="M8" s="2"/>
      <c r="N8" s="2"/>
      <c r="O8" s="2"/>
      <c r="P8" s="2"/>
      <c r="Q8" s="2"/>
      <c r="R8" s="2"/>
      <c r="S8" s="2"/>
      <c r="T8" s="2"/>
      <c r="U8" s="2"/>
      <c r="V8" s="2"/>
      <c r="W8" s="2"/>
      <c r="X8" s="2"/>
      <c r="Y8" s="2"/>
      <c r="Z8" s="2"/>
      <c r="AA8" s="2"/>
    </row>
    <row r="9">
      <c r="A9" s="11">
        <v>241023.0</v>
      </c>
      <c r="B9" s="14">
        <v>0.2136573148163734</v>
      </c>
      <c r="C9" s="11" t="s">
        <v>13</v>
      </c>
      <c r="D9" s="11" t="s">
        <v>14</v>
      </c>
      <c r="E9" s="11">
        <v>2.0241021E7</v>
      </c>
      <c r="F9" s="11">
        <v>2.41023050046E11</v>
      </c>
      <c r="G9" s="11" t="s">
        <v>18</v>
      </c>
      <c r="J9" s="15">
        <v>13.9</v>
      </c>
    </row>
    <row r="10">
      <c r="A10" s="11">
        <v>241023.0</v>
      </c>
      <c r="B10" s="12">
        <v>0.2614672453710227</v>
      </c>
      <c r="C10" s="11" t="s">
        <v>19</v>
      </c>
      <c r="D10" s="11" t="s">
        <v>20</v>
      </c>
      <c r="E10" s="11">
        <v>2.0241023E7</v>
      </c>
      <c r="F10" s="11">
        <v>2.41023050046E11</v>
      </c>
      <c r="G10" s="11" t="s">
        <v>15</v>
      </c>
      <c r="H10" s="2"/>
      <c r="I10" s="11"/>
      <c r="J10" s="13">
        <v>14.0</v>
      </c>
      <c r="K10" s="11"/>
      <c r="L10" s="2"/>
      <c r="M10" s="2"/>
      <c r="N10" s="2"/>
      <c r="O10" s="2"/>
      <c r="P10" s="2"/>
      <c r="Q10" s="2"/>
      <c r="R10" s="2"/>
      <c r="S10" s="2"/>
      <c r="T10" s="2"/>
      <c r="U10" s="2"/>
      <c r="V10" s="2"/>
      <c r="W10" s="2"/>
      <c r="X10" s="2"/>
      <c r="Y10" s="2"/>
      <c r="Z10" s="2"/>
      <c r="AA10" s="2"/>
    </row>
    <row r="11">
      <c r="A11" s="11">
        <v>241023.0</v>
      </c>
      <c r="B11" s="12">
        <v>0.7331535300909309</v>
      </c>
      <c r="C11" s="11" t="s">
        <v>19</v>
      </c>
      <c r="D11" s="11" t="s">
        <v>20</v>
      </c>
      <c r="E11" s="11">
        <v>2.0241023E7</v>
      </c>
      <c r="F11" s="11">
        <v>2.41023050046E11</v>
      </c>
      <c r="G11" s="11" t="s">
        <v>18</v>
      </c>
      <c r="H11" s="2"/>
      <c r="I11" s="11"/>
      <c r="J11" s="13">
        <v>14.0</v>
      </c>
      <c r="K11" s="16" t="s">
        <v>21</v>
      </c>
      <c r="L11" s="2"/>
      <c r="M11" s="2"/>
      <c r="N11" s="2"/>
      <c r="O11" s="11"/>
      <c r="P11" s="2"/>
      <c r="Q11" s="2"/>
      <c r="R11" s="2"/>
      <c r="S11" s="2"/>
      <c r="T11" s="2"/>
      <c r="U11" s="2"/>
      <c r="V11" s="2"/>
      <c r="W11" s="2"/>
      <c r="X11" s="2"/>
      <c r="Y11" s="2"/>
      <c r="Z11" s="2"/>
      <c r="AA11" s="2"/>
    </row>
    <row r="12">
      <c r="A12" s="11">
        <v>241023.0</v>
      </c>
      <c r="B12" s="12">
        <v>0.7959563194453949</v>
      </c>
      <c r="C12" s="11" t="s">
        <v>19</v>
      </c>
      <c r="D12" s="11" t="s">
        <v>20</v>
      </c>
      <c r="E12" s="17" t="s">
        <v>22</v>
      </c>
      <c r="F12" s="11">
        <v>2.41023050046E11</v>
      </c>
      <c r="G12" s="11" t="s">
        <v>15</v>
      </c>
      <c r="H12" s="2"/>
      <c r="I12" s="11"/>
      <c r="J12" s="13">
        <v>14.0</v>
      </c>
      <c r="K12" s="16" t="s">
        <v>23</v>
      </c>
      <c r="L12" s="11"/>
      <c r="M12" s="2"/>
      <c r="N12" s="2"/>
      <c r="O12" s="2"/>
      <c r="P12" s="2"/>
      <c r="Q12" s="2"/>
      <c r="R12" s="2"/>
      <c r="S12" s="2"/>
      <c r="T12" s="2"/>
      <c r="U12" s="2"/>
      <c r="V12" s="2"/>
      <c r="W12" s="2"/>
      <c r="X12" s="2"/>
      <c r="Y12" s="2"/>
      <c r="Z12" s="2"/>
      <c r="AA12" s="2"/>
    </row>
    <row r="13">
      <c r="A13" s="11">
        <v>241024.0</v>
      </c>
      <c r="B13" s="12">
        <v>0.7915109490713803</v>
      </c>
      <c r="C13" s="11" t="s">
        <v>16</v>
      </c>
      <c r="D13" s="11" t="s">
        <v>17</v>
      </c>
      <c r="E13" s="11">
        <v>2.0241021E7</v>
      </c>
      <c r="F13" s="11">
        <v>2.41024185026E11</v>
      </c>
      <c r="G13" s="11" t="s">
        <v>18</v>
      </c>
      <c r="H13" s="2"/>
      <c r="I13" s="11"/>
      <c r="J13" s="13">
        <v>10.9</v>
      </c>
      <c r="K13" s="11"/>
      <c r="L13" s="2"/>
      <c r="M13" s="2"/>
      <c r="N13" s="2"/>
      <c r="O13" s="2"/>
      <c r="P13" s="2"/>
      <c r="Q13" s="2"/>
      <c r="R13" s="2"/>
      <c r="S13" s="2"/>
      <c r="T13" s="2"/>
      <c r="U13" s="2"/>
      <c r="V13" s="2"/>
      <c r="W13" s="2"/>
      <c r="X13" s="2"/>
      <c r="Y13" s="2"/>
      <c r="Z13" s="2"/>
      <c r="AA13" s="2"/>
    </row>
    <row r="14">
      <c r="A14" s="11">
        <v>241024.0</v>
      </c>
      <c r="B14" s="12">
        <v>0.8984881828655489</v>
      </c>
      <c r="C14" s="11" t="s">
        <v>24</v>
      </c>
      <c r="D14" s="11" t="s">
        <v>25</v>
      </c>
      <c r="E14" s="11">
        <v>2.0241024E7</v>
      </c>
      <c r="F14" s="11">
        <v>2.41024185026E11</v>
      </c>
      <c r="G14" s="11" t="s">
        <v>15</v>
      </c>
      <c r="H14" s="11"/>
      <c r="I14" s="17"/>
      <c r="J14" s="13">
        <v>10.2</v>
      </c>
      <c r="K14" s="11"/>
      <c r="L14" s="2"/>
      <c r="M14" s="11"/>
      <c r="N14" s="2"/>
      <c r="O14" s="2"/>
      <c r="P14" s="2"/>
      <c r="Q14" s="2"/>
      <c r="R14" s="2"/>
      <c r="S14" s="2"/>
      <c r="T14" s="2"/>
      <c r="U14" s="2"/>
      <c r="V14" s="2"/>
      <c r="W14" s="2"/>
      <c r="X14" s="2"/>
      <c r="Y14" s="2"/>
      <c r="Z14" s="2"/>
      <c r="AA14" s="2"/>
    </row>
    <row r="15">
      <c r="A15" s="11">
        <v>241025.0</v>
      </c>
      <c r="B15" s="12">
        <v>0.11901540509279585</v>
      </c>
      <c r="C15" s="11" t="s">
        <v>19</v>
      </c>
      <c r="D15" s="11" t="s">
        <v>20</v>
      </c>
      <c r="E15" s="17" t="s">
        <v>22</v>
      </c>
      <c r="F15" s="11">
        <v>2.41025024307E11</v>
      </c>
      <c r="G15" s="11" t="s">
        <v>18</v>
      </c>
      <c r="H15" s="11"/>
      <c r="I15" s="17"/>
      <c r="J15" s="11">
        <v>8.4</v>
      </c>
      <c r="K15" s="11"/>
      <c r="L15" s="2"/>
      <c r="M15" s="2"/>
      <c r="N15" s="11"/>
      <c r="O15" s="2"/>
      <c r="P15" s="2"/>
      <c r="Q15" s="2"/>
      <c r="R15" s="2"/>
      <c r="S15" s="2"/>
      <c r="T15" s="2"/>
      <c r="U15" s="2"/>
      <c r="V15" s="2"/>
      <c r="W15" s="2"/>
      <c r="X15" s="2"/>
      <c r="Y15" s="2"/>
      <c r="Z15" s="2"/>
      <c r="AA15" s="2"/>
    </row>
    <row r="16">
      <c r="A16" s="11">
        <v>241025.0</v>
      </c>
      <c r="B16" s="17" t="s">
        <v>26</v>
      </c>
      <c r="C16" s="11" t="s">
        <v>19</v>
      </c>
      <c r="D16" s="11" t="s">
        <v>27</v>
      </c>
      <c r="E16" s="17">
        <v>2.0241025E7</v>
      </c>
      <c r="F16" s="11">
        <v>2.41025024307E11</v>
      </c>
      <c r="G16" s="11" t="s">
        <v>15</v>
      </c>
      <c r="H16" s="11"/>
      <c r="I16" s="17"/>
      <c r="J16" s="11"/>
      <c r="K16" s="11"/>
      <c r="L16" s="2"/>
      <c r="M16" s="2"/>
      <c r="N16" s="11"/>
      <c r="O16" s="2"/>
      <c r="P16" s="2"/>
      <c r="Q16" s="2"/>
      <c r="R16" s="2"/>
      <c r="S16" s="2"/>
      <c r="T16" s="2"/>
      <c r="U16" s="2"/>
      <c r="V16" s="2"/>
      <c r="W16" s="2"/>
      <c r="X16" s="2"/>
      <c r="Y16" s="2"/>
      <c r="Z16" s="2"/>
      <c r="AA16" s="2"/>
    </row>
    <row r="17">
      <c r="A17" s="11">
        <v>241026.0</v>
      </c>
      <c r="B17" s="12">
        <v>0.11060982638446148</v>
      </c>
      <c r="C17" s="11" t="s">
        <v>24</v>
      </c>
      <c r="D17" s="11" t="s">
        <v>25</v>
      </c>
      <c r="E17" s="11">
        <v>2.0241024E7</v>
      </c>
      <c r="F17" s="11">
        <v>2.41026022936E11</v>
      </c>
      <c r="G17" s="11" t="s">
        <v>18</v>
      </c>
      <c r="H17" s="11"/>
      <c r="I17" s="17"/>
      <c r="J17" s="11">
        <v>9.4</v>
      </c>
      <c r="K17" s="11" t="s">
        <v>28</v>
      </c>
      <c r="L17" s="2"/>
      <c r="M17" s="2"/>
      <c r="N17" s="11"/>
      <c r="O17" s="2"/>
      <c r="P17" s="2"/>
      <c r="Q17" s="2"/>
      <c r="R17" s="2"/>
      <c r="S17" s="2"/>
      <c r="T17" s="2"/>
      <c r="U17" s="2"/>
      <c r="V17" s="2"/>
      <c r="W17" s="2"/>
      <c r="X17" s="2"/>
      <c r="Y17" s="2"/>
      <c r="Z17" s="2"/>
      <c r="AA17" s="2"/>
    </row>
    <row r="18">
      <c r="A18" s="11">
        <v>241026.0</v>
      </c>
      <c r="B18" s="12">
        <v>0.15629804397758562</v>
      </c>
      <c r="C18" s="11" t="s">
        <v>29</v>
      </c>
      <c r="D18" s="11" t="s">
        <v>30</v>
      </c>
      <c r="E18" s="17">
        <v>2.0241026E7</v>
      </c>
      <c r="F18" s="11">
        <v>2.41026022936E11</v>
      </c>
      <c r="G18" s="11" t="s">
        <v>15</v>
      </c>
      <c r="H18" s="11"/>
      <c r="I18" s="17"/>
      <c r="J18" s="13">
        <v>9.1</v>
      </c>
      <c r="K18" s="2"/>
      <c r="L18" s="2"/>
      <c r="M18" s="2"/>
      <c r="N18" s="11"/>
      <c r="O18" s="2"/>
      <c r="P18" s="2"/>
      <c r="Q18" s="2"/>
      <c r="R18" s="2"/>
      <c r="S18" s="2"/>
      <c r="T18" s="2"/>
      <c r="U18" s="2"/>
      <c r="V18" s="2"/>
      <c r="W18" s="2"/>
      <c r="X18" s="2"/>
      <c r="Y18" s="2"/>
      <c r="Z18" s="2"/>
      <c r="AA18" s="2"/>
    </row>
    <row r="19">
      <c r="A19" s="11">
        <v>241026.0</v>
      </c>
      <c r="B19" s="12">
        <v>0.7794203240773641</v>
      </c>
      <c r="C19" s="11" t="s">
        <v>31</v>
      </c>
      <c r="D19" s="11" t="s">
        <v>27</v>
      </c>
      <c r="E19" s="17">
        <v>2.0241025E7</v>
      </c>
      <c r="F19" s="11">
        <v>2.41026022936E11</v>
      </c>
      <c r="G19" s="11" t="s">
        <v>18</v>
      </c>
      <c r="H19" s="11"/>
      <c r="I19" s="17"/>
      <c r="J19" s="11">
        <v>9.7</v>
      </c>
      <c r="K19" s="11"/>
      <c r="L19" s="2"/>
      <c r="M19" s="2"/>
      <c r="N19" s="11"/>
      <c r="O19" s="2"/>
      <c r="P19" s="2"/>
      <c r="Q19" s="2"/>
      <c r="R19" s="2"/>
      <c r="S19" s="2"/>
      <c r="T19" s="2"/>
      <c r="U19" s="2"/>
      <c r="V19" s="2"/>
      <c r="W19" s="2"/>
      <c r="X19" s="2"/>
      <c r="Y19" s="2"/>
      <c r="Z19" s="2"/>
      <c r="AA19" s="2"/>
    </row>
    <row r="20">
      <c r="A20" s="11">
        <v>241026.0</v>
      </c>
      <c r="B20" s="12">
        <v>0.8229166666666666</v>
      </c>
      <c r="C20" s="11" t="s">
        <v>24</v>
      </c>
      <c r="D20" s="11" t="s">
        <v>25</v>
      </c>
      <c r="E20" s="11">
        <v>2.0241026E7</v>
      </c>
      <c r="F20" s="11">
        <v>2.41026022936E11</v>
      </c>
      <c r="G20" s="11" t="s">
        <v>15</v>
      </c>
      <c r="I20" s="17"/>
      <c r="J20" s="11">
        <v>9.9</v>
      </c>
      <c r="K20" s="11"/>
      <c r="L20" s="2"/>
      <c r="M20" s="2"/>
      <c r="N20" s="2"/>
      <c r="O20" s="2"/>
      <c r="P20" s="2"/>
      <c r="Q20" s="2"/>
      <c r="R20" s="2"/>
      <c r="S20" s="2"/>
      <c r="T20" s="2"/>
      <c r="U20" s="2"/>
      <c r="V20" s="2"/>
      <c r="W20" s="2"/>
      <c r="X20" s="2"/>
      <c r="Y20" s="2"/>
      <c r="Z20" s="2"/>
      <c r="AA20" s="2"/>
    </row>
    <row r="21">
      <c r="A21" s="11">
        <v>241028.0</v>
      </c>
      <c r="B21" s="12">
        <v>0.12337740740622394</v>
      </c>
      <c r="C21" s="11" t="s">
        <v>29</v>
      </c>
      <c r="D21" s="4" t="s">
        <v>30</v>
      </c>
      <c r="E21" s="18">
        <v>2.0241026E7</v>
      </c>
      <c r="F21" s="11">
        <v>2.410280252E11</v>
      </c>
      <c r="G21" s="11" t="s">
        <v>18</v>
      </c>
      <c r="H21" s="2"/>
      <c r="I21" s="17"/>
      <c r="J21" s="11">
        <v>12.9</v>
      </c>
      <c r="K21" s="11"/>
      <c r="L21" s="2"/>
      <c r="M21" s="2"/>
      <c r="N21" s="2"/>
      <c r="O21" s="2"/>
      <c r="P21" s="2"/>
      <c r="Q21" s="2"/>
      <c r="R21" s="2"/>
      <c r="S21" s="2"/>
      <c r="T21" s="2"/>
      <c r="U21" s="2"/>
      <c r="V21" s="2"/>
      <c r="W21" s="2"/>
      <c r="X21" s="2"/>
      <c r="Y21" s="2"/>
      <c r="Z21" s="2"/>
      <c r="AA21" s="2"/>
    </row>
    <row r="22">
      <c r="A22" s="11">
        <v>241028.0</v>
      </c>
      <c r="B22" s="12">
        <v>0.16880997685075272</v>
      </c>
      <c r="C22" s="11" t="s">
        <v>32</v>
      </c>
      <c r="D22" s="11" t="s">
        <v>33</v>
      </c>
      <c r="E22" s="18">
        <v>2.0241028E7</v>
      </c>
      <c r="F22" s="11">
        <v>2.410280252E11</v>
      </c>
      <c r="G22" s="11" t="s">
        <v>15</v>
      </c>
      <c r="H22" s="11"/>
      <c r="I22" s="17"/>
      <c r="J22" s="11">
        <v>13.1</v>
      </c>
      <c r="K22" s="11"/>
      <c r="L22" s="2"/>
      <c r="M22" s="2"/>
      <c r="N22" s="11"/>
      <c r="O22" s="2"/>
      <c r="P22" s="2"/>
      <c r="Q22" s="2"/>
      <c r="R22" s="2"/>
      <c r="S22" s="2"/>
      <c r="T22" s="2"/>
      <c r="U22" s="2"/>
      <c r="V22" s="2"/>
      <c r="W22" s="2"/>
      <c r="X22" s="2"/>
      <c r="Y22" s="2"/>
      <c r="Z22" s="2"/>
      <c r="AA22" s="2"/>
    </row>
    <row r="23">
      <c r="A23" s="11">
        <v>241028.0</v>
      </c>
      <c r="B23" s="12">
        <v>0.7819513773138169</v>
      </c>
      <c r="C23" s="11" t="s">
        <v>24</v>
      </c>
      <c r="D23" s="11" t="s">
        <v>25</v>
      </c>
      <c r="E23" s="18">
        <v>2.0241026E7</v>
      </c>
      <c r="F23" s="11">
        <v>2.41028183006E11</v>
      </c>
      <c r="G23" s="11" t="s">
        <v>18</v>
      </c>
      <c r="H23" s="11"/>
      <c r="I23" s="17"/>
      <c r="J23" s="11">
        <v>13.0</v>
      </c>
      <c r="K23" s="11"/>
      <c r="L23" s="2"/>
      <c r="M23" s="2"/>
      <c r="N23" s="11"/>
      <c r="O23" s="2"/>
      <c r="P23" s="2"/>
      <c r="Q23" s="2"/>
      <c r="R23" s="2"/>
      <c r="S23" s="2"/>
      <c r="T23" s="2"/>
      <c r="U23" s="2"/>
      <c r="V23" s="2"/>
      <c r="W23" s="2"/>
      <c r="X23" s="2"/>
      <c r="Y23" s="2"/>
      <c r="Z23" s="2"/>
      <c r="AA23" s="2"/>
    </row>
    <row r="24">
      <c r="A24" s="11">
        <v>241028.0</v>
      </c>
      <c r="B24" s="11" t="s">
        <v>34</v>
      </c>
      <c r="C24" s="11" t="s">
        <v>35</v>
      </c>
      <c r="D24" s="11" t="s">
        <v>36</v>
      </c>
      <c r="E24" s="18">
        <v>2.0241028E7</v>
      </c>
      <c r="F24" s="11">
        <v>2.41028202031E11</v>
      </c>
      <c r="G24" s="11" t="s">
        <v>15</v>
      </c>
      <c r="H24" s="11"/>
      <c r="I24" s="17"/>
      <c r="J24" s="17">
        <v>14.1</v>
      </c>
      <c r="K24" s="11" t="s">
        <v>37</v>
      </c>
      <c r="L24" s="2"/>
      <c r="M24" s="2"/>
      <c r="N24" s="11"/>
      <c r="O24" s="2"/>
      <c r="P24" s="2"/>
      <c r="Q24" s="2"/>
      <c r="R24" s="2"/>
      <c r="S24" s="2"/>
      <c r="T24" s="2"/>
      <c r="U24" s="2"/>
      <c r="V24" s="2"/>
      <c r="W24" s="2"/>
      <c r="X24" s="2"/>
      <c r="Y24" s="2"/>
      <c r="Z24" s="2"/>
      <c r="AA24" s="2"/>
    </row>
    <row r="25">
      <c r="A25" s="11">
        <v>241028.0</v>
      </c>
      <c r="B25" s="12">
        <v>0.9166246296299505</v>
      </c>
      <c r="C25" s="11" t="s">
        <v>35</v>
      </c>
      <c r="D25" s="11" t="s">
        <v>36</v>
      </c>
      <c r="E25" s="18">
        <v>2.0241028E7</v>
      </c>
      <c r="F25" s="11">
        <v>2.41028202031E11</v>
      </c>
      <c r="G25" s="11" t="s">
        <v>15</v>
      </c>
      <c r="H25" s="2"/>
      <c r="I25" s="11"/>
      <c r="J25" s="17">
        <v>14.2</v>
      </c>
      <c r="K25" s="11" t="s">
        <v>38</v>
      </c>
      <c r="L25" s="2"/>
      <c r="M25" s="2"/>
      <c r="N25" s="2"/>
      <c r="O25" s="2"/>
      <c r="P25" s="2"/>
      <c r="Q25" s="2"/>
      <c r="R25" s="2"/>
      <c r="S25" s="2"/>
      <c r="T25" s="2"/>
      <c r="U25" s="2"/>
      <c r="V25" s="2"/>
      <c r="W25" s="2"/>
      <c r="X25" s="2"/>
      <c r="Y25" s="2"/>
      <c r="Z25" s="2"/>
      <c r="AA25" s="2"/>
    </row>
    <row r="26">
      <c r="A26" s="11">
        <v>241028.0</v>
      </c>
      <c r="B26" s="12">
        <v>0.11145063657022547</v>
      </c>
      <c r="C26" s="11" t="s">
        <v>32</v>
      </c>
      <c r="D26" s="11" t="s">
        <v>33</v>
      </c>
      <c r="E26" s="18">
        <v>2.0241028E7</v>
      </c>
      <c r="F26" s="11">
        <v>2.41029023441E11</v>
      </c>
      <c r="G26" s="11" t="s">
        <v>18</v>
      </c>
      <c r="H26" s="2"/>
      <c r="I26" s="11"/>
      <c r="J26" s="13">
        <v>13.3</v>
      </c>
      <c r="K26" s="11"/>
      <c r="L26" s="2"/>
      <c r="M26" s="2"/>
      <c r="N26" s="2"/>
      <c r="O26" s="2"/>
      <c r="P26" s="2"/>
      <c r="Q26" s="2"/>
      <c r="R26" s="2"/>
      <c r="S26" s="2"/>
      <c r="T26" s="2"/>
      <c r="U26" s="2"/>
      <c r="V26" s="2"/>
      <c r="W26" s="2"/>
      <c r="X26" s="2"/>
      <c r="Y26" s="2"/>
      <c r="Z26" s="2"/>
      <c r="AA26" s="2"/>
    </row>
    <row r="27">
      <c r="A27" s="11">
        <v>241029.0</v>
      </c>
      <c r="B27" s="12">
        <v>0.16028935185185186</v>
      </c>
      <c r="C27" s="11" t="s">
        <v>39</v>
      </c>
      <c r="D27" s="11" t="s">
        <v>40</v>
      </c>
      <c r="E27" s="18">
        <v>2.0241029E7</v>
      </c>
      <c r="F27" s="11">
        <v>2.41029023441E11</v>
      </c>
      <c r="G27" s="11" t="s">
        <v>15</v>
      </c>
      <c r="H27" s="2"/>
      <c r="I27" s="11"/>
      <c r="J27" s="13">
        <v>13.5</v>
      </c>
      <c r="K27" s="11"/>
      <c r="L27" s="2"/>
      <c r="M27" s="2"/>
      <c r="N27" s="2"/>
      <c r="O27" s="2"/>
      <c r="P27" s="2"/>
      <c r="Q27" s="2"/>
      <c r="R27" s="2"/>
      <c r="S27" s="2"/>
      <c r="T27" s="2"/>
      <c r="U27" s="2"/>
      <c r="V27" s="2"/>
      <c r="W27" s="2"/>
      <c r="X27" s="2"/>
      <c r="Y27" s="2"/>
      <c r="Z27" s="2"/>
      <c r="AA27" s="2"/>
    </row>
    <row r="28">
      <c r="A28" s="11">
        <v>241030.0</v>
      </c>
      <c r="B28" s="12">
        <v>0.10929688657051884</v>
      </c>
      <c r="C28" s="11" t="s">
        <v>39</v>
      </c>
      <c r="D28" s="11" t="s">
        <v>40</v>
      </c>
      <c r="E28" s="18">
        <v>2.0241029E7</v>
      </c>
      <c r="F28" s="11">
        <v>2.41030023844E11</v>
      </c>
      <c r="G28" s="11" t="s">
        <v>18</v>
      </c>
      <c r="H28" s="2"/>
      <c r="I28" s="11"/>
      <c r="J28" s="11">
        <v>14.6</v>
      </c>
      <c r="K28" s="19"/>
      <c r="L28" s="2"/>
      <c r="M28" s="2"/>
      <c r="N28" s="2"/>
      <c r="O28" s="2"/>
      <c r="P28" s="2"/>
      <c r="Q28" s="2"/>
      <c r="R28" s="2"/>
      <c r="S28" s="2"/>
      <c r="T28" s="2"/>
      <c r="U28" s="2"/>
      <c r="V28" s="2"/>
      <c r="W28" s="2"/>
      <c r="X28" s="2"/>
      <c r="Y28" s="2"/>
      <c r="Z28" s="2"/>
      <c r="AA28" s="2"/>
    </row>
    <row r="29">
      <c r="A29" s="11">
        <v>241030.0</v>
      </c>
      <c r="B29" s="14">
        <v>0.17472684027598007</v>
      </c>
      <c r="C29" s="11" t="s">
        <v>41</v>
      </c>
      <c r="D29" s="11" t="s">
        <v>42</v>
      </c>
      <c r="E29" s="11">
        <v>2.024103E7</v>
      </c>
      <c r="F29" s="11">
        <v>2.4103004124E11</v>
      </c>
      <c r="G29" s="15" t="s">
        <v>15</v>
      </c>
      <c r="H29" s="2"/>
      <c r="I29" s="11"/>
      <c r="J29" s="11">
        <v>15.1</v>
      </c>
      <c r="K29" s="11" t="s">
        <v>43</v>
      </c>
      <c r="L29" s="2"/>
      <c r="M29" s="2"/>
      <c r="N29" s="2"/>
      <c r="O29" s="2"/>
      <c r="P29" s="2"/>
      <c r="Q29" s="2"/>
      <c r="R29" s="2"/>
      <c r="S29" s="2"/>
      <c r="T29" s="2"/>
      <c r="U29" s="2"/>
      <c r="V29" s="2"/>
      <c r="W29" s="2"/>
      <c r="X29" s="2"/>
      <c r="Y29" s="2"/>
      <c r="Z29" s="2"/>
      <c r="AA29" s="2"/>
    </row>
    <row r="30">
      <c r="A30" s="11">
        <v>241030.0</v>
      </c>
      <c r="B30" s="12">
        <v>0.7722912615718087</v>
      </c>
      <c r="C30" s="11" t="s">
        <v>35</v>
      </c>
      <c r="D30" s="11" t="s">
        <v>36</v>
      </c>
      <c r="E30" s="11">
        <v>2.024103E7</v>
      </c>
      <c r="F30" s="11">
        <v>2.41030183312E11</v>
      </c>
      <c r="G30" s="11" t="s">
        <v>18</v>
      </c>
      <c r="H30" s="2"/>
      <c r="I30" s="11"/>
      <c r="J30" s="11">
        <v>17.8</v>
      </c>
      <c r="K30" s="2"/>
      <c r="L30" s="2"/>
      <c r="M30" s="2"/>
      <c r="N30" s="2"/>
      <c r="O30" s="2"/>
      <c r="P30" s="2"/>
      <c r="Q30" s="2"/>
      <c r="R30" s="2"/>
      <c r="S30" s="2"/>
      <c r="T30" s="2"/>
      <c r="U30" s="2"/>
      <c r="V30" s="2"/>
      <c r="W30" s="2"/>
      <c r="X30" s="2"/>
      <c r="Y30" s="2"/>
      <c r="Z30" s="2"/>
      <c r="AA30" s="2"/>
    </row>
    <row r="31">
      <c r="A31" s="11">
        <v>241030.0</v>
      </c>
      <c r="B31" s="12">
        <v>0.8382820717597497</v>
      </c>
      <c r="C31" s="20" t="s">
        <v>44</v>
      </c>
      <c r="D31" s="4" t="s">
        <v>45</v>
      </c>
      <c r="E31" s="11">
        <v>2.024103E7</v>
      </c>
      <c r="F31" s="11">
        <v>2.41030200811E11</v>
      </c>
      <c r="G31" s="11" t="s">
        <v>15</v>
      </c>
      <c r="H31" s="2"/>
      <c r="I31" s="11"/>
      <c r="J31" s="11">
        <v>17.8</v>
      </c>
      <c r="K31" s="11" t="s">
        <v>46</v>
      </c>
      <c r="L31" s="2"/>
      <c r="M31" s="2"/>
      <c r="N31" s="2"/>
      <c r="O31" s="2"/>
      <c r="P31" s="2"/>
      <c r="Q31" s="2"/>
      <c r="R31" s="2"/>
      <c r="S31" s="2"/>
      <c r="T31" s="2"/>
      <c r="U31" s="2"/>
      <c r="V31" s="2"/>
      <c r="W31" s="2"/>
      <c r="X31" s="2"/>
      <c r="Y31" s="2"/>
      <c r="Z31" s="2"/>
      <c r="AA31" s="2"/>
    </row>
    <row r="32">
      <c r="A32" s="11">
        <v>241031.0</v>
      </c>
      <c r="B32" s="21">
        <v>0.6363720486115199</v>
      </c>
      <c r="C32" s="11" t="s">
        <v>41</v>
      </c>
      <c r="D32" s="11" t="s">
        <v>42</v>
      </c>
      <c r="E32" s="11">
        <v>2.0241031E7</v>
      </c>
      <c r="F32" s="11">
        <v>2.41031151724E11</v>
      </c>
      <c r="G32" s="11" t="s">
        <v>18</v>
      </c>
      <c r="H32" s="2"/>
      <c r="I32" s="11"/>
      <c r="J32" s="11">
        <v>15.2</v>
      </c>
      <c r="K32" s="11" t="s">
        <v>47</v>
      </c>
      <c r="L32" s="2"/>
      <c r="M32" s="2"/>
      <c r="N32" s="2"/>
      <c r="O32" s="2"/>
      <c r="P32" s="2"/>
      <c r="Q32" s="2"/>
      <c r="R32" s="2"/>
      <c r="S32" s="2"/>
      <c r="T32" s="2"/>
      <c r="U32" s="2"/>
      <c r="V32" s="2"/>
      <c r="W32" s="2"/>
      <c r="X32" s="2"/>
      <c r="Y32" s="2"/>
      <c r="Z32" s="2"/>
      <c r="AA32" s="2"/>
    </row>
    <row r="33">
      <c r="A33" s="11">
        <v>241031.0</v>
      </c>
      <c r="B33" s="12">
        <v>0.6896209143524175</v>
      </c>
      <c r="C33" s="11" t="s">
        <v>48</v>
      </c>
      <c r="D33" s="11" t="s">
        <v>49</v>
      </c>
      <c r="E33" s="11">
        <v>2.0241031E7</v>
      </c>
      <c r="F33" s="11">
        <v>2.41031163403E11</v>
      </c>
      <c r="G33" s="11" t="s">
        <v>15</v>
      </c>
      <c r="H33" s="2"/>
      <c r="I33" s="11"/>
      <c r="J33" s="13">
        <v>15.3</v>
      </c>
      <c r="K33" s="11" t="s">
        <v>50</v>
      </c>
      <c r="L33" s="2"/>
      <c r="M33" s="2"/>
      <c r="N33" s="2"/>
      <c r="O33" s="2"/>
      <c r="P33" s="2"/>
      <c r="Q33" s="2"/>
      <c r="R33" s="2"/>
      <c r="S33" s="2"/>
      <c r="T33" s="2"/>
      <c r="U33" s="2"/>
      <c r="V33" s="2"/>
      <c r="W33" s="2"/>
      <c r="X33" s="2"/>
      <c r="Y33" s="2"/>
      <c r="Z33" s="2"/>
      <c r="AA33" s="2"/>
    </row>
    <row r="34">
      <c r="A34" s="11">
        <v>241031.0</v>
      </c>
      <c r="B34" s="12">
        <v>0.9076368865789846</v>
      </c>
      <c r="C34" s="20" t="s">
        <v>44</v>
      </c>
      <c r="D34" s="4" t="s">
        <v>45</v>
      </c>
      <c r="E34" s="11">
        <v>2.024103E7</v>
      </c>
      <c r="F34" s="11">
        <v>2.41031214802E11</v>
      </c>
      <c r="G34" s="11" t="s">
        <v>18</v>
      </c>
      <c r="H34" s="2"/>
      <c r="I34" s="11"/>
      <c r="J34" s="11">
        <v>15.0</v>
      </c>
      <c r="K34" s="11" t="s">
        <v>51</v>
      </c>
      <c r="L34" s="2"/>
      <c r="M34" s="2"/>
      <c r="N34" s="2"/>
      <c r="O34" s="2"/>
      <c r="P34" s="2"/>
      <c r="Q34" s="2"/>
      <c r="R34" s="2"/>
      <c r="S34" s="2"/>
      <c r="T34" s="2"/>
      <c r="U34" s="2"/>
      <c r="V34" s="2"/>
      <c r="W34" s="2"/>
      <c r="X34" s="2"/>
      <c r="Y34" s="2"/>
      <c r="Z34" s="2"/>
      <c r="AA34" s="2"/>
    </row>
    <row r="35">
      <c r="A35" s="11">
        <v>241101.0</v>
      </c>
      <c r="B35" s="12">
        <v>0.7524206249945564</v>
      </c>
      <c r="C35" s="20" t="s">
        <v>44</v>
      </c>
      <c r="D35" s="4" t="s">
        <v>45</v>
      </c>
      <c r="E35" s="11">
        <v>2.024103E7</v>
      </c>
      <c r="F35" s="11">
        <v>2.41101180431E11</v>
      </c>
      <c r="G35" s="11" t="s">
        <v>18</v>
      </c>
      <c r="H35" s="2"/>
      <c r="I35" s="11"/>
      <c r="J35" s="11">
        <v>12.7</v>
      </c>
      <c r="K35" s="11"/>
      <c r="L35" s="2"/>
      <c r="M35" s="2"/>
      <c r="N35" s="22"/>
      <c r="O35" s="2"/>
      <c r="P35" s="2"/>
      <c r="Q35" s="2"/>
      <c r="R35" s="2"/>
      <c r="S35" s="2"/>
      <c r="T35" s="2"/>
      <c r="U35" s="2"/>
      <c r="V35" s="2"/>
      <c r="W35" s="2"/>
      <c r="X35" s="2"/>
      <c r="Y35" s="2"/>
      <c r="Z35" s="2"/>
      <c r="AA35" s="2"/>
    </row>
    <row r="36">
      <c r="A36" s="11">
        <v>241101.0</v>
      </c>
      <c r="B36" s="11" t="s">
        <v>52</v>
      </c>
      <c r="C36" s="11" t="s">
        <v>53</v>
      </c>
      <c r="D36" s="11" t="s">
        <v>54</v>
      </c>
      <c r="E36" s="11">
        <v>2.0241101E7</v>
      </c>
      <c r="F36" s="11">
        <v>2.41101191859E11</v>
      </c>
      <c r="G36" s="11" t="s">
        <v>15</v>
      </c>
      <c r="I36" s="11"/>
      <c r="J36" s="11">
        <v>12.3</v>
      </c>
      <c r="K36" s="11" t="s">
        <v>55</v>
      </c>
      <c r="L36" s="2"/>
      <c r="M36" s="2"/>
      <c r="N36" s="2"/>
      <c r="O36" s="2"/>
      <c r="P36" s="2"/>
      <c r="Q36" s="2"/>
      <c r="R36" s="2"/>
      <c r="S36" s="2"/>
      <c r="T36" s="2"/>
      <c r="U36" s="2"/>
      <c r="V36" s="2"/>
      <c r="W36" s="2"/>
      <c r="X36" s="2"/>
      <c r="Y36" s="2"/>
      <c r="Z36" s="2"/>
      <c r="AA36" s="2"/>
    </row>
    <row r="37">
      <c r="A37" s="11">
        <v>241101.0</v>
      </c>
      <c r="B37" s="12">
        <v>0.9818591550938436</v>
      </c>
      <c r="C37" s="11" t="s">
        <v>48</v>
      </c>
      <c r="D37" s="11" t="s">
        <v>49</v>
      </c>
      <c r="E37" s="11">
        <v>2.0241031E7</v>
      </c>
      <c r="F37" s="11">
        <v>2.41101233457E11</v>
      </c>
      <c r="G37" s="11" t="s">
        <v>18</v>
      </c>
      <c r="H37" s="2"/>
      <c r="I37" s="11"/>
      <c r="J37" s="11">
        <v>13.0</v>
      </c>
      <c r="K37" s="11"/>
      <c r="L37" s="2"/>
      <c r="M37" s="2"/>
      <c r="N37" s="2"/>
      <c r="O37" s="2"/>
      <c r="P37" s="2"/>
      <c r="Q37" s="2"/>
      <c r="R37" s="2"/>
      <c r="S37" s="2"/>
      <c r="T37" s="2"/>
      <c r="U37" s="2"/>
      <c r="V37" s="2"/>
      <c r="W37" s="2"/>
      <c r="X37" s="2"/>
      <c r="Y37" s="2"/>
      <c r="Z37" s="2"/>
      <c r="AA37" s="2"/>
    </row>
    <row r="38">
      <c r="A38" s="11">
        <v>241101.0</v>
      </c>
      <c r="B38" s="12">
        <v>0.04457254629232921</v>
      </c>
      <c r="C38" s="20" t="s">
        <v>44</v>
      </c>
      <c r="D38" s="4" t="s">
        <v>45</v>
      </c>
      <c r="E38" s="11">
        <v>2.024103E7</v>
      </c>
      <c r="F38" s="11">
        <v>2.41102010516E11</v>
      </c>
      <c r="G38" s="11" t="s">
        <v>15</v>
      </c>
      <c r="H38" s="2"/>
      <c r="I38" s="11"/>
      <c r="J38" s="11">
        <v>13.6</v>
      </c>
      <c r="K38" s="11"/>
      <c r="L38" s="2"/>
      <c r="M38" s="2"/>
      <c r="N38" s="2"/>
      <c r="O38" s="2"/>
      <c r="P38" s="2"/>
      <c r="Q38" s="2"/>
      <c r="R38" s="2"/>
      <c r="S38" s="2"/>
      <c r="T38" s="2"/>
      <c r="U38" s="2"/>
      <c r="V38" s="2"/>
      <c r="W38" s="2"/>
      <c r="X38" s="2"/>
      <c r="Y38" s="2"/>
      <c r="Z38" s="2"/>
      <c r="AA38" s="2"/>
    </row>
    <row r="39">
      <c r="A39" s="11">
        <v>241102.0</v>
      </c>
      <c r="B39" s="23">
        <v>0.7449316782440292</v>
      </c>
      <c r="C39" s="20" t="s">
        <v>44</v>
      </c>
      <c r="D39" s="4" t="s">
        <v>45</v>
      </c>
      <c r="E39" s="11">
        <v>2.024103E7</v>
      </c>
      <c r="F39" s="11">
        <v>2.41102175348E11</v>
      </c>
      <c r="G39" s="11" t="s">
        <v>18</v>
      </c>
      <c r="H39" s="2"/>
      <c r="I39" s="11"/>
      <c r="J39" s="11">
        <v>14.2</v>
      </c>
      <c r="K39" s="11"/>
      <c r="L39" s="2"/>
      <c r="M39" s="2"/>
      <c r="N39" s="2"/>
      <c r="O39" s="2"/>
      <c r="P39" s="2"/>
      <c r="Q39" s="2"/>
      <c r="R39" s="2"/>
      <c r="S39" s="2"/>
      <c r="T39" s="2"/>
      <c r="U39" s="2"/>
      <c r="V39" s="2"/>
      <c r="W39" s="2"/>
      <c r="X39" s="2"/>
      <c r="Y39" s="2"/>
      <c r="Z39" s="2"/>
      <c r="AA39" s="2"/>
    </row>
    <row r="40">
      <c r="A40" s="11">
        <v>241102.0</v>
      </c>
      <c r="B40" s="12">
        <v>0.7977130208309973</v>
      </c>
      <c r="C40" s="20" t="s">
        <v>56</v>
      </c>
      <c r="D40" s="4" t="s">
        <v>57</v>
      </c>
      <c r="E40" s="11">
        <v>2.0241102E7</v>
      </c>
      <c r="F40" s="11">
        <v>2.41102190946E11</v>
      </c>
      <c r="G40" s="11" t="s">
        <v>15</v>
      </c>
      <c r="H40" s="2"/>
      <c r="I40" s="11"/>
      <c r="J40" s="11">
        <v>14.0</v>
      </c>
      <c r="K40" s="2"/>
      <c r="L40" s="2"/>
      <c r="M40" s="2"/>
      <c r="N40" s="2"/>
      <c r="O40" s="2"/>
      <c r="P40" s="2"/>
      <c r="Q40" s="2"/>
      <c r="R40" s="2"/>
      <c r="S40" s="2"/>
      <c r="T40" s="2"/>
      <c r="U40" s="2"/>
      <c r="V40" s="2"/>
      <c r="W40" s="2"/>
      <c r="X40" s="2"/>
      <c r="Y40" s="2"/>
      <c r="Z40" s="2"/>
      <c r="AA40" s="2"/>
    </row>
    <row r="41">
      <c r="A41" s="11">
        <v>241102.0</v>
      </c>
      <c r="B41" s="12">
        <v>0.003620289353420958</v>
      </c>
      <c r="C41" s="11" t="s">
        <v>53</v>
      </c>
      <c r="D41" s="11" t="s">
        <v>54</v>
      </c>
      <c r="E41" s="11">
        <v>2.0241101E7</v>
      </c>
      <c r="F41" s="11">
        <v>2.41103000609E11</v>
      </c>
      <c r="G41" s="11" t="s">
        <v>18</v>
      </c>
      <c r="H41" s="2"/>
      <c r="I41" s="11"/>
      <c r="J41" s="11">
        <v>16.0</v>
      </c>
      <c r="K41" s="2"/>
      <c r="L41" s="2"/>
      <c r="M41" s="2"/>
      <c r="N41" s="2"/>
      <c r="O41" s="2"/>
      <c r="P41" s="2"/>
      <c r="Q41" s="2"/>
      <c r="R41" s="2"/>
      <c r="S41" s="2"/>
      <c r="T41" s="2"/>
      <c r="U41" s="2"/>
      <c r="V41" s="2"/>
      <c r="W41" s="2"/>
      <c r="X41" s="2"/>
      <c r="Y41" s="2"/>
      <c r="Z41" s="2"/>
      <c r="AA41" s="2"/>
    </row>
    <row r="42">
      <c r="A42" s="11">
        <v>241102.0</v>
      </c>
      <c r="B42" s="12">
        <v>0.06431290508771781</v>
      </c>
      <c r="C42" s="16" t="s">
        <v>58</v>
      </c>
      <c r="D42" s="11" t="s">
        <v>54</v>
      </c>
      <c r="E42" s="11">
        <v>2.0241102E7</v>
      </c>
      <c r="F42" s="11">
        <v>2.41103013336E11</v>
      </c>
      <c r="G42" s="11" t="s">
        <v>15</v>
      </c>
      <c r="H42" s="2"/>
      <c r="I42" s="11"/>
      <c r="J42" s="11">
        <v>15.8</v>
      </c>
      <c r="K42" s="2"/>
      <c r="L42" s="2"/>
      <c r="M42" s="2"/>
      <c r="N42" s="2"/>
      <c r="O42" s="2"/>
      <c r="P42" s="2"/>
      <c r="Q42" s="2"/>
      <c r="R42" s="2"/>
      <c r="S42" s="2"/>
      <c r="T42" s="2"/>
      <c r="U42" s="2"/>
      <c r="V42" s="2"/>
      <c r="W42" s="2"/>
      <c r="X42" s="2"/>
      <c r="Y42" s="2"/>
      <c r="Z42" s="2"/>
      <c r="AA42" s="2"/>
    </row>
    <row r="43">
      <c r="A43" s="11">
        <v>241103.0</v>
      </c>
      <c r="B43" s="12">
        <v>0.7434809374972247</v>
      </c>
      <c r="C43" s="20" t="s">
        <v>56</v>
      </c>
      <c r="D43" s="4" t="s">
        <v>57</v>
      </c>
      <c r="E43" s="11">
        <v>2.0241102E7</v>
      </c>
      <c r="F43" s="11">
        <v>2.41103175141E11</v>
      </c>
      <c r="G43" s="11" t="s">
        <v>18</v>
      </c>
      <c r="H43" s="2"/>
      <c r="I43" s="11"/>
      <c r="J43" s="11">
        <v>17.0</v>
      </c>
      <c r="K43" s="2"/>
      <c r="L43" s="2"/>
      <c r="M43" s="2"/>
      <c r="N43" s="2"/>
      <c r="O43" s="2"/>
      <c r="P43" s="2"/>
      <c r="Q43" s="2"/>
      <c r="R43" s="2"/>
      <c r="S43" s="2"/>
      <c r="T43" s="2"/>
      <c r="U43" s="2"/>
      <c r="V43" s="2"/>
      <c r="W43" s="2"/>
      <c r="X43" s="2"/>
      <c r="Y43" s="2"/>
      <c r="Z43" s="2"/>
      <c r="AA43" s="2"/>
    </row>
    <row r="44">
      <c r="A44" s="11">
        <v>241103.0</v>
      </c>
      <c r="B44" s="12">
        <v>0.7928801967645995</v>
      </c>
      <c r="C44" s="20" t="s">
        <v>59</v>
      </c>
      <c r="D44" s="4" t="s">
        <v>60</v>
      </c>
      <c r="E44" s="11">
        <v>2.0241103E7</v>
      </c>
      <c r="F44" s="11">
        <v>2.4110319025E11</v>
      </c>
      <c r="G44" s="11" t="s">
        <v>15</v>
      </c>
      <c r="H44" s="2"/>
      <c r="I44" s="11"/>
      <c r="J44" s="11">
        <v>17.2</v>
      </c>
      <c r="K44" s="2"/>
      <c r="L44" s="2"/>
      <c r="M44" s="2"/>
      <c r="N44" s="2"/>
      <c r="O44" s="2"/>
      <c r="P44" s="2"/>
      <c r="Q44" s="2"/>
      <c r="R44" s="2"/>
      <c r="S44" s="2"/>
      <c r="T44" s="2"/>
      <c r="U44" s="2"/>
      <c r="V44" s="2"/>
      <c r="W44" s="2"/>
      <c r="X44" s="2"/>
      <c r="Y44" s="2"/>
      <c r="Z44" s="2"/>
      <c r="AA44" s="2"/>
    </row>
    <row r="45">
      <c r="A45" s="11">
        <v>241104.0</v>
      </c>
      <c r="B45" s="12">
        <v>0.08987203703873092</v>
      </c>
      <c r="C45" s="16" t="s">
        <v>58</v>
      </c>
      <c r="D45" s="11" t="s">
        <v>61</v>
      </c>
      <c r="E45" s="11">
        <v>2.0241102E7</v>
      </c>
      <c r="F45" s="11">
        <v>2.41104021029E11</v>
      </c>
      <c r="G45" s="11" t="s">
        <v>18</v>
      </c>
      <c r="H45" s="2"/>
      <c r="I45" s="2"/>
      <c r="J45" s="11">
        <v>19.0</v>
      </c>
      <c r="K45" s="2"/>
      <c r="L45" s="2"/>
      <c r="M45" s="2"/>
      <c r="N45" s="2"/>
      <c r="O45" s="2"/>
      <c r="P45" s="2"/>
      <c r="Q45" s="2"/>
      <c r="R45" s="2"/>
      <c r="S45" s="2"/>
      <c r="T45" s="2"/>
      <c r="U45" s="2"/>
      <c r="V45" s="2"/>
      <c r="W45" s="2"/>
      <c r="X45" s="2"/>
      <c r="Y45" s="2"/>
      <c r="Z45" s="2"/>
      <c r="AA45" s="2"/>
    </row>
    <row r="46">
      <c r="A46" s="11">
        <v>241104.0</v>
      </c>
      <c r="B46" s="12">
        <v>0.1436227546291775</v>
      </c>
      <c r="C46" s="16" t="s">
        <v>62</v>
      </c>
      <c r="D46" s="11" t="s">
        <v>63</v>
      </c>
      <c r="E46" s="11">
        <v>2.0241104E7</v>
      </c>
      <c r="F46" s="11">
        <v>2.41104032749E11</v>
      </c>
      <c r="G46" s="11" t="s">
        <v>15</v>
      </c>
      <c r="H46" s="2"/>
      <c r="I46" s="11"/>
      <c r="J46" s="11">
        <v>17.3</v>
      </c>
      <c r="K46" s="11" t="s">
        <v>64</v>
      </c>
      <c r="L46" s="2"/>
      <c r="M46" s="2"/>
      <c r="N46" s="2"/>
      <c r="O46" s="2"/>
      <c r="P46" s="2"/>
      <c r="Q46" s="2"/>
      <c r="R46" s="2"/>
      <c r="S46" s="2"/>
      <c r="T46" s="2"/>
      <c r="U46" s="2"/>
      <c r="V46" s="2"/>
      <c r="W46" s="2"/>
      <c r="X46" s="2"/>
      <c r="Y46" s="2"/>
      <c r="Z46" s="2"/>
      <c r="AA46" s="2"/>
    </row>
    <row r="47">
      <c r="A47" s="11">
        <v>241106.0</v>
      </c>
      <c r="B47" s="12">
        <v>0.6951388888888889</v>
      </c>
      <c r="C47" s="16" t="s">
        <v>62</v>
      </c>
      <c r="D47" s="11" t="s">
        <v>63</v>
      </c>
      <c r="E47" s="11">
        <v>2.0241104E7</v>
      </c>
      <c r="F47" s="11"/>
      <c r="G47" s="11" t="s">
        <v>18</v>
      </c>
      <c r="H47" s="2"/>
      <c r="I47" s="2"/>
      <c r="J47" s="11"/>
      <c r="K47" s="11"/>
      <c r="L47" s="2"/>
      <c r="M47" s="2"/>
      <c r="N47" s="2"/>
      <c r="O47" s="2"/>
      <c r="P47" s="2"/>
      <c r="Q47" s="2"/>
      <c r="R47" s="2"/>
      <c r="S47" s="2"/>
      <c r="T47" s="2"/>
      <c r="U47" s="2"/>
      <c r="V47" s="2"/>
      <c r="W47" s="2"/>
      <c r="X47" s="2"/>
      <c r="Y47" s="2"/>
      <c r="Z47" s="2"/>
      <c r="AA47" s="2"/>
    </row>
    <row r="48">
      <c r="A48" s="11">
        <v>241106.0</v>
      </c>
      <c r="B48" s="11" t="s">
        <v>65</v>
      </c>
      <c r="C48" s="20" t="s">
        <v>59</v>
      </c>
      <c r="D48" s="4" t="s">
        <v>60</v>
      </c>
      <c r="E48" s="11">
        <v>2.0241103E7</v>
      </c>
      <c r="F48" s="11"/>
      <c r="G48" s="11" t="s">
        <v>18</v>
      </c>
      <c r="H48" s="11" t="s">
        <v>66</v>
      </c>
      <c r="I48" s="2"/>
      <c r="J48" s="2"/>
      <c r="K48" s="11"/>
      <c r="L48" s="2"/>
      <c r="M48" s="2"/>
      <c r="N48" s="2"/>
      <c r="O48" s="2"/>
      <c r="P48" s="2"/>
      <c r="Q48" s="2"/>
      <c r="R48" s="2"/>
      <c r="S48" s="2"/>
      <c r="T48" s="2"/>
      <c r="U48" s="2"/>
      <c r="V48" s="2"/>
      <c r="W48" s="2"/>
      <c r="X48" s="2"/>
      <c r="Y48" s="2"/>
      <c r="Z48" s="2"/>
      <c r="AA48" s="2"/>
    </row>
    <row r="49">
      <c r="A49" s="11"/>
      <c r="B49" s="12"/>
      <c r="C49" s="11"/>
      <c r="D49" s="4"/>
      <c r="E49" s="11"/>
      <c r="F49" s="11"/>
      <c r="G49" s="11"/>
      <c r="H49" s="2"/>
      <c r="I49" s="2"/>
      <c r="J49" s="11"/>
      <c r="K49" s="2"/>
      <c r="L49" s="2"/>
      <c r="M49" s="2"/>
      <c r="N49" s="2"/>
      <c r="O49" s="2"/>
      <c r="P49" s="2"/>
      <c r="Q49" s="2"/>
      <c r="R49" s="2"/>
      <c r="S49" s="2"/>
      <c r="T49" s="2"/>
      <c r="U49" s="2"/>
      <c r="V49" s="2"/>
      <c r="W49" s="2"/>
      <c r="X49" s="2"/>
      <c r="Y49" s="2"/>
      <c r="Z49" s="2"/>
      <c r="AA49" s="2"/>
    </row>
    <row r="50">
      <c r="A50" s="11"/>
      <c r="B50" s="12"/>
      <c r="C50" s="11"/>
      <c r="D50" s="4"/>
      <c r="E50" s="11"/>
      <c r="F50" s="11"/>
      <c r="G50" s="11"/>
      <c r="H50" s="2"/>
      <c r="I50" s="2"/>
      <c r="J50" s="11"/>
      <c r="K50" s="2"/>
      <c r="L50" s="2"/>
      <c r="M50" s="2"/>
      <c r="N50" s="2"/>
      <c r="O50" s="2"/>
      <c r="P50" s="2"/>
      <c r="Q50" s="2"/>
      <c r="R50" s="2"/>
      <c r="S50" s="2"/>
      <c r="T50" s="2"/>
      <c r="U50" s="2"/>
      <c r="V50" s="2"/>
      <c r="W50" s="2"/>
      <c r="X50" s="2"/>
      <c r="Y50" s="2"/>
      <c r="Z50" s="2"/>
      <c r="AA50" s="2"/>
    </row>
    <row r="51">
      <c r="A51" s="11"/>
      <c r="B51" s="12"/>
      <c r="C51" s="11"/>
      <c r="D51" s="4"/>
      <c r="E51" s="11"/>
      <c r="F51" s="11"/>
      <c r="G51" s="11"/>
      <c r="H51" s="2"/>
      <c r="I51" s="2"/>
      <c r="J51" s="11"/>
      <c r="K51" s="11"/>
      <c r="L51" s="2"/>
      <c r="M51" s="2"/>
      <c r="N51" s="2"/>
      <c r="O51" s="2"/>
      <c r="P51" s="2"/>
      <c r="Q51" s="2"/>
      <c r="R51" s="2"/>
      <c r="S51" s="2"/>
      <c r="T51" s="2"/>
      <c r="U51" s="2"/>
      <c r="V51" s="2"/>
      <c r="W51" s="2"/>
      <c r="X51" s="2"/>
      <c r="Y51" s="2"/>
      <c r="Z51" s="2"/>
      <c r="AA51" s="2"/>
    </row>
    <row r="52">
      <c r="A52" s="11"/>
      <c r="B52" s="12"/>
      <c r="C52" s="11"/>
      <c r="D52" s="24"/>
      <c r="E52" s="11"/>
      <c r="F52" s="11"/>
      <c r="G52" s="11"/>
      <c r="H52" s="2"/>
      <c r="I52" s="11"/>
      <c r="J52" s="11"/>
      <c r="K52" s="11"/>
      <c r="L52" s="2"/>
      <c r="M52" s="2"/>
      <c r="N52" s="2"/>
      <c r="O52" s="2"/>
      <c r="P52" s="2"/>
      <c r="Q52" s="2"/>
      <c r="R52" s="2"/>
      <c r="S52" s="2"/>
      <c r="T52" s="2"/>
      <c r="U52" s="2"/>
      <c r="V52" s="2"/>
      <c r="W52" s="2"/>
      <c r="X52" s="2"/>
      <c r="Y52" s="2"/>
      <c r="Z52" s="2"/>
      <c r="AA52" s="2"/>
    </row>
    <row r="53">
      <c r="A53" s="11"/>
      <c r="B53" s="12"/>
      <c r="C53" s="11"/>
      <c r="D53" s="24"/>
      <c r="E53" s="11"/>
      <c r="F53" s="11"/>
      <c r="G53" s="11"/>
      <c r="H53" s="2"/>
      <c r="I53" s="11"/>
      <c r="J53" s="11"/>
      <c r="K53" s="11"/>
      <c r="L53" s="2"/>
      <c r="M53" s="2"/>
      <c r="N53" s="2"/>
      <c r="O53" s="2"/>
      <c r="P53" s="2"/>
      <c r="Q53" s="2"/>
      <c r="R53" s="2"/>
      <c r="S53" s="2"/>
      <c r="T53" s="2"/>
      <c r="U53" s="2"/>
      <c r="V53" s="2"/>
      <c r="W53" s="2"/>
      <c r="X53" s="2"/>
      <c r="Y53" s="2"/>
      <c r="Z53" s="2"/>
      <c r="AA53" s="2"/>
    </row>
    <row r="54">
      <c r="A54" s="11"/>
      <c r="B54" s="12"/>
      <c r="C54" s="11"/>
      <c r="D54" s="4"/>
      <c r="E54" s="11"/>
      <c r="F54" s="11"/>
      <c r="G54" s="11"/>
      <c r="H54" s="2"/>
      <c r="I54" s="2"/>
      <c r="J54" s="11"/>
      <c r="K54" s="24"/>
      <c r="L54" s="2"/>
      <c r="M54" s="2"/>
      <c r="N54" s="2"/>
      <c r="O54" s="2"/>
      <c r="P54" s="2"/>
      <c r="Q54" s="2"/>
      <c r="R54" s="2"/>
      <c r="S54" s="2"/>
      <c r="T54" s="2"/>
      <c r="U54" s="2"/>
      <c r="V54" s="2"/>
      <c r="W54" s="2"/>
      <c r="X54" s="2"/>
      <c r="Y54" s="2"/>
      <c r="Z54" s="2"/>
      <c r="AA54" s="2"/>
    </row>
    <row r="55">
      <c r="A55" s="11"/>
      <c r="B55" s="12"/>
      <c r="C55" s="11"/>
      <c r="D55" s="4"/>
      <c r="E55" s="11"/>
      <c r="F55" s="11"/>
      <c r="G55" s="11"/>
      <c r="H55" s="2"/>
      <c r="I55" s="2"/>
      <c r="J55" s="11"/>
      <c r="K55" s="11"/>
      <c r="L55" s="2"/>
      <c r="M55" s="2"/>
      <c r="N55" s="2"/>
      <c r="O55" s="2"/>
      <c r="P55" s="2"/>
      <c r="Q55" s="2"/>
      <c r="R55" s="2"/>
      <c r="S55" s="2"/>
      <c r="T55" s="2"/>
      <c r="U55" s="2"/>
      <c r="V55" s="2"/>
      <c r="W55" s="2"/>
      <c r="X55" s="2"/>
      <c r="Y55" s="2"/>
      <c r="Z55" s="2"/>
      <c r="AA55" s="2"/>
    </row>
    <row r="56">
      <c r="A56" s="11"/>
      <c r="B56" s="12"/>
      <c r="C56" s="11"/>
      <c r="D56" s="4"/>
      <c r="E56" s="11"/>
      <c r="F56" s="11"/>
      <c r="G56" s="11"/>
      <c r="H56" s="2"/>
      <c r="I56" s="11"/>
      <c r="J56" s="11"/>
      <c r="K56" s="11"/>
      <c r="L56" s="2"/>
      <c r="M56" s="2"/>
      <c r="N56" s="2"/>
      <c r="O56" s="2"/>
      <c r="P56" s="2"/>
      <c r="Q56" s="2"/>
      <c r="R56" s="2"/>
      <c r="S56" s="2"/>
      <c r="T56" s="2"/>
      <c r="U56" s="2"/>
      <c r="V56" s="2"/>
      <c r="W56" s="2"/>
      <c r="X56" s="2"/>
      <c r="Y56" s="2"/>
      <c r="Z56" s="2"/>
      <c r="AA56" s="2"/>
    </row>
    <row r="57">
      <c r="A57" s="11"/>
      <c r="B57" s="23"/>
      <c r="C57" s="11"/>
      <c r="D57" s="4"/>
      <c r="E57" s="11"/>
      <c r="F57" s="11"/>
      <c r="G57" s="11"/>
      <c r="H57" s="2"/>
      <c r="I57" s="11"/>
      <c r="J57" s="11"/>
      <c r="K57" s="2"/>
      <c r="L57" s="2"/>
      <c r="M57" s="2"/>
      <c r="N57" s="2"/>
      <c r="O57" s="2"/>
      <c r="P57" s="2"/>
      <c r="Q57" s="2"/>
      <c r="R57" s="2"/>
      <c r="S57" s="2"/>
      <c r="T57" s="2"/>
      <c r="U57" s="2"/>
      <c r="V57" s="2"/>
      <c r="W57" s="2"/>
      <c r="X57" s="2"/>
      <c r="Y57" s="2"/>
      <c r="Z57" s="2"/>
      <c r="AA57" s="2"/>
    </row>
    <row r="58">
      <c r="A58" s="11"/>
      <c r="B58" s="23"/>
      <c r="C58" s="11"/>
      <c r="D58" s="24"/>
      <c r="E58" s="11"/>
      <c r="F58" s="11"/>
      <c r="G58" s="11"/>
      <c r="H58" s="2"/>
      <c r="I58" s="11"/>
      <c r="J58" s="11"/>
      <c r="K58" s="2"/>
      <c r="L58" s="2"/>
      <c r="M58" s="2"/>
      <c r="N58" s="2"/>
      <c r="O58" s="2"/>
      <c r="P58" s="2"/>
      <c r="Q58" s="2"/>
      <c r="R58" s="2"/>
      <c r="S58" s="2"/>
      <c r="T58" s="2"/>
      <c r="U58" s="2"/>
      <c r="V58" s="2"/>
      <c r="W58" s="2"/>
      <c r="X58" s="2"/>
      <c r="Y58" s="2"/>
      <c r="Z58" s="2"/>
      <c r="AA58" s="2"/>
    </row>
    <row r="59">
      <c r="A59" s="11"/>
      <c r="B59" s="23"/>
      <c r="C59" s="11"/>
      <c r="D59" s="4"/>
      <c r="E59" s="11"/>
      <c r="F59" s="11"/>
      <c r="G59" s="11"/>
      <c r="H59" s="2"/>
      <c r="I59" s="11"/>
      <c r="J59" s="11"/>
      <c r="K59" s="11"/>
      <c r="L59" s="2"/>
      <c r="M59" s="2"/>
      <c r="N59" s="2"/>
      <c r="O59" s="2"/>
      <c r="P59" s="2"/>
      <c r="Q59" s="2"/>
      <c r="R59" s="2"/>
      <c r="S59" s="2"/>
      <c r="T59" s="2"/>
      <c r="U59" s="2"/>
      <c r="V59" s="2"/>
      <c r="W59" s="2"/>
      <c r="X59" s="2"/>
      <c r="Y59" s="2"/>
      <c r="Z59" s="2"/>
      <c r="AA59" s="2"/>
    </row>
    <row r="60">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c r="A62" s="2"/>
      <c r="B62" s="2"/>
      <c r="C62" s="2"/>
      <c r="D62" s="11"/>
      <c r="E62" s="2"/>
      <c r="F62" s="2"/>
      <c r="G62" s="2"/>
      <c r="H62" s="2"/>
      <c r="I62" s="2"/>
      <c r="J62" s="2"/>
      <c r="K62" s="2"/>
      <c r="L62" s="2"/>
      <c r="M62" s="2"/>
      <c r="N62" s="2"/>
      <c r="O62" s="2"/>
      <c r="P62" s="2"/>
      <c r="Q62" s="2"/>
      <c r="R62" s="2"/>
      <c r="S62" s="2"/>
      <c r="T62" s="2"/>
      <c r="U62" s="2"/>
      <c r="V62" s="2"/>
      <c r="W62" s="2"/>
      <c r="X62" s="2"/>
      <c r="Y62" s="2"/>
      <c r="Z62" s="2"/>
      <c r="AA62" s="2"/>
    </row>
    <row r="63">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sheetData>
  <mergeCells count="4">
    <mergeCell ref="A1:J3"/>
    <mergeCell ref="A4:C4"/>
    <mergeCell ref="F4:G4"/>
    <mergeCell ref="A5:I5"/>
  </mergeCells>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420</v>
      </c>
      <c r="D1" s="43"/>
      <c r="E1" s="43"/>
      <c r="F1" s="44"/>
      <c r="G1" s="41" t="s">
        <v>91</v>
      </c>
      <c r="H1" s="89" t="s">
        <v>421</v>
      </c>
      <c r="I1" s="46"/>
      <c r="J1" s="46"/>
      <c r="K1" s="46"/>
      <c r="L1" s="46"/>
      <c r="M1" s="46"/>
      <c r="N1" s="47"/>
      <c r="O1" s="45"/>
      <c r="P1" s="46"/>
      <c r="Q1" s="46"/>
      <c r="R1" s="46"/>
      <c r="S1" s="47"/>
    </row>
    <row r="2">
      <c r="A2" s="48"/>
      <c r="B2" s="49" t="s">
        <v>92</v>
      </c>
      <c r="C2" s="50" t="s">
        <v>151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422</v>
      </c>
    </row>
    <row r="8">
      <c r="N8" s="15" t="s">
        <v>280</v>
      </c>
    </row>
    <row r="9">
      <c r="A9" s="15" t="s">
        <v>29</v>
      </c>
    </row>
    <row r="10">
      <c r="C10" s="79"/>
      <c r="D10" s="79">
        <v>0.8045288194407476</v>
      </c>
      <c r="E10" s="15" t="s">
        <v>423</v>
      </c>
    </row>
    <row r="11">
      <c r="B11" s="15">
        <v>1.0</v>
      </c>
      <c r="C11" s="80">
        <v>0.811547986115329</v>
      </c>
      <c r="D11" s="2" t="s">
        <v>137</v>
      </c>
      <c r="E11" s="82" t="s">
        <v>134</v>
      </c>
      <c r="F11" s="15" t="s">
        <v>121</v>
      </c>
      <c r="L11" s="15" t="s">
        <v>424</v>
      </c>
      <c r="N11" s="82" t="s">
        <v>425</v>
      </c>
    </row>
    <row r="12">
      <c r="B12" s="15">
        <v>2.0</v>
      </c>
      <c r="C12" s="80">
        <v>0.8131041782398825</v>
      </c>
      <c r="D12" s="2" t="s">
        <v>137</v>
      </c>
      <c r="E12" s="82" t="s">
        <v>426</v>
      </c>
      <c r="F12" s="15" t="s">
        <v>121</v>
      </c>
      <c r="N12" s="82" t="s">
        <v>427</v>
      </c>
    </row>
    <row r="13">
      <c r="B13" s="15">
        <v>3.0</v>
      </c>
      <c r="C13" s="80">
        <v>0.8149136921274476</v>
      </c>
      <c r="D13" s="2" t="s">
        <v>137</v>
      </c>
      <c r="E13" s="82" t="s">
        <v>428</v>
      </c>
      <c r="F13" s="15" t="s">
        <v>121</v>
      </c>
      <c r="N13" s="82" t="s">
        <v>429</v>
      </c>
    </row>
    <row r="14">
      <c r="B14" s="15">
        <v>4.0</v>
      </c>
      <c r="C14" s="80">
        <v>0.8168542129642447</v>
      </c>
      <c r="D14" s="2" t="s">
        <v>137</v>
      </c>
      <c r="E14" s="82" t="s">
        <v>430</v>
      </c>
      <c r="F14" s="15" t="s">
        <v>121</v>
      </c>
      <c r="G14" s="84"/>
      <c r="N14" s="82" t="s">
        <v>431</v>
      </c>
    </row>
    <row r="15">
      <c r="B15" s="15">
        <v>5.0</v>
      </c>
      <c r="C15" s="80">
        <v>0.8190383796318201</v>
      </c>
      <c r="D15" s="2" t="s">
        <v>137</v>
      </c>
      <c r="E15" s="82" t="s">
        <v>432</v>
      </c>
      <c r="F15" s="15" t="s">
        <v>121</v>
      </c>
      <c r="G15" s="84"/>
      <c r="N15" s="82" t="s">
        <v>433</v>
      </c>
    </row>
    <row r="16">
      <c r="C16" s="79"/>
      <c r="E16" s="91"/>
    </row>
    <row r="17">
      <c r="B17" s="15">
        <v>6.0</v>
      </c>
      <c r="C17" s="79">
        <v>0.8379534490741207</v>
      </c>
      <c r="D17" s="15" t="s">
        <v>122</v>
      </c>
      <c r="E17" s="68" t="s">
        <v>123</v>
      </c>
      <c r="F17" s="15" t="s">
        <v>121</v>
      </c>
      <c r="N17" s="15" t="s">
        <v>434</v>
      </c>
    </row>
    <row r="18">
      <c r="B18" s="15">
        <v>7.0</v>
      </c>
      <c r="C18" s="79">
        <v>0.840949074074074</v>
      </c>
      <c r="D18" s="15" t="s">
        <v>119</v>
      </c>
      <c r="E18" s="68" t="s">
        <v>120</v>
      </c>
      <c r="F18" s="15" t="s">
        <v>121</v>
      </c>
      <c r="N18" s="15" t="s">
        <v>407</v>
      </c>
    </row>
    <row r="20">
      <c r="B20" s="15">
        <v>8.0</v>
      </c>
      <c r="C20" s="79">
        <v>0.8494349652755773</v>
      </c>
      <c r="D20" s="15" t="s">
        <v>165</v>
      </c>
      <c r="E20" s="17">
        <v>30.0</v>
      </c>
      <c r="F20" s="2" t="s">
        <v>121</v>
      </c>
      <c r="G20" s="15" t="s">
        <v>253</v>
      </c>
      <c r="N20" s="11" t="s">
        <v>435</v>
      </c>
    </row>
    <row r="21">
      <c r="B21" s="15">
        <v>9.0</v>
      </c>
      <c r="C21" s="79">
        <v>0.851686006943055</v>
      </c>
      <c r="D21" s="15" t="s">
        <v>169</v>
      </c>
      <c r="E21" s="68">
        <v>240.0</v>
      </c>
      <c r="F21" s="2" t="s">
        <v>121</v>
      </c>
      <c r="G21" s="15" t="s">
        <v>252</v>
      </c>
      <c r="N21" s="11" t="s">
        <v>435</v>
      </c>
    </row>
    <row r="22">
      <c r="B22" s="15">
        <v>10.0</v>
      </c>
      <c r="C22" s="79">
        <v>0.8559960532438708</v>
      </c>
      <c r="D22" s="15" t="s">
        <v>169</v>
      </c>
      <c r="E22" s="68">
        <v>240.0</v>
      </c>
      <c r="F22" s="2" t="s">
        <v>121</v>
      </c>
      <c r="G22" s="15" t="s">
        <v>436</v>
      </c>
      <c r="K22" s="15" t="s">
        <v>327</v>
      </c>
      <c r="N22" s="11" t="s">
        <v>435</v>
      </c>
    </row>
    <row r="23">
      <c r="B23" s="15">
        <v>11.0</v>
      </c>
      <c r="C23" s="79">
        <v>0.8604777199070668</v>
      </c>
      <c r="D23" s="15" t="s">
        <v>169</v>
      </c>
      <c r="E23" s="68">
        <v>240.0</v>
      </c>
      <c r="F23" s="2" t="s">
        <v>121</v>
      </c>
      <c r="G23" s="15" t="s">
        <v>437</v>
      </c>
      <c r="K23" s="15" t="s">
        <v>327</v>
      </c>
      <c r="N23" s="11" t="s">
        <v>435</v>
      </c>
    </row>
    <row r="24">
      <c r="B24" s="15">
        <v>12.0</v>
      </c>
      <c r="C24" s="79">
        <v>0.8647601967604714</v>
      </c>
      <c r="D24" s="15" t="s">
        <v>165</v>
      </c>
      <c r="E24" s="17">
        <v>30.0</v>
      </c>
      <c r="F24" s="2" t="s">
        <v>121</v>
      </c>
      <c r="G24" s="15" t="s">
        <v>438</v>
      </c>
      <c r="N24" s="11" t="s">
        <v>439</v>
      </c>
    </row>
    <row r="25">
      <c r="B25" s="15">
        <v>13.0</v>
      </c>
      <c r="C25" s="79">
        <v>0.8666111458296655</v>
      </c>
      <c r="D25" s="15" t="s">
        <v>169</v>
      </c>
      <c r="E25" s="68">
        <v>240.0</v>
      </c>
      <c r="F25" s="2" t="s">
        <v>121</v>
      </c>
      <c r="G25" s="15" t="s">
        <v>440</v>
      </c>
      <c r="N25" s="11" t="s">
        <v>439</v>
      </c>
    </row>
    <row r="26">
      <c r="B26" s="15">
        <v>14.0</v>
      </c>
      <c r="C26" s="79">
        <v>0.8709398958308157</v>
      </c>
      <c r="D26" s="15" t="s">
        <v>169</v>
      </c>
      <c r="E26" s="68">
        <v>240.0</v>
      </c>
      <c r="F26" s="2" t="s">
        <v>121</v>
      </c>
      <c r="G26" s="15" t="s">
        <v>441</v>
      </c>
      <c r="L26" s="15" t="s">
        <v>310</v>
      </c>
      <c r="N26" s="11" t="s">
        <v>439</v>
      </c>
    </row>
    <row r="27">
      <c r="B27" s="15">
        <v>15.0</v>
      </c>
      <c r="C27" s="79">
        <v>0.8752034490753431</v>
      </c>
      <c r="D27" s="15" t="s">
        <v>169</v>
      </c>
      <c r="E27" s="68">
        <v>240.0</v>
      </c>
      <c r="F27" s="2" t="s">
        <v>121</v>
      </c>
      <c r="G27" s="15" t="s">
        <v>442</v>
      </c>
      <c r="K27" s="15" t="s">
        <v>327</v>
      </c>
      <c r="N27" s="11" t="s">
        <v>439</v>
      </c>
    </row>
    <row r="29">
      <c r="B29" s="15">
        <v>16.0</v>
      </c>
      <c r="C29" s="79">
        <v>0.8805412731453544</v>
      </c>
      <c r="D29" s="15" t="s">
        <v>165</v>
      </c>
      <c r="E29" s="68">
        <v>300.0</v>
      </c>
      <c r="F29" s="15" t="s">
        <v>121</v>
      </c>
      <c r="G29" s="15" t="s">
        <v>199</v>
      </c>
      <c r="H29" s="15">
        <v>1070.0</v>
      </c>
      <c r="I29" s="68" t="s">
        <v>167</v>
      </c>
      <c r="J29" s="15" t="s">
        <v>443</v>
      </c>
    </row>
    <row r="30">
      <c r="B30" s="15">
        <v>17.0</v>
      </c>
      <c r="C30" s="79">
        <v>0.8892544444461237</v>
      </c>
      <c r="D30" s="15" t="s">
        <v>169</v>
      </c>
      <c r="E30" s="68">
        <v>1800.0</v>
      </c>
      <c r="F30" s="15" t="s">
        <v>121</v>
      </c>
      <c r="G30" s="15" t="s">
        <v>444</v>
      </c>
      <c r="H30" s="15">
        <v>1085.0</v>
      </c>
      <c r="I30" s="68" t="s">
        <v>167</v>
      </c>
      <c r="J30" s="15" t="s">
        <v>443</v>
      </c>
      <c r="N30" s="15" t="s">
        <v>286</v>
      </c>
    </row>
    <row r="31">
      <c r="B31" s="15">
        <v>18.0</v>
      </c>
      <c r="C31" s="79">
        <v>0.9130623842575005</v>
      </c>
      <c r="D31" s="15" t="s">
        <v>169</v>
      </c>
      <c r="E31" s="68">
        <v>1800.0</v>
      </c>
      <c r="F31" s="15" t="s">
        <v>121</v>
      </c>
      <c r="G31" s="15" t="s">
        <v>258</v>
      </c>
      <c r="H31" s="15">
        <v>1085.0</v>
      </c>
      <c r="I31" s="68" t="s">
        <v>167</v>
      </c>
      <c r="J31" s="15" t="s">
        <v>168</v>
      </c>
      <c r="N31" s="15" t="s">
        <v>176</v>
      </c>
    </row>
    <row r="32">
      <c r="B32" s="15">
        <v>19.0</v>
      </c>
      <c r="C32" s="79">
        <v>0.9343660300946794</v>
      </c>
      <c r="D32" s="15" t="s">
        <v>169</v>
      </c>
      <c r="E32" s="68">
        <v>1800.0</v>
      </c>
      <c r="F32" s="15" t="s">
        <v>121</v>
      </c>
      <c r="G32" s="15" t="s">
        <v>445</v>
      </c>
      <c r="H32" s="15">
        <v>1085.0</v>
      </c>
      <c r="I32" s="68" t="s">
        <v>167</v>
      </c>
      <c r="J32" s="15" t="s">
        <v>443</v>
      </c>
      <c r="N32" s="15" t="s">
        <v>179</v>
      </c>
    </row>
    <row r="33">
      <c r="B33" s="15">
        <v>20.0</v>
      </c>
      <c r="C33" s="79">
        <v>0.9557060185185186</v>
      </c>
      <c r="D33" s="15" t="s">
        <v>169</v>
      </c>
      <c r="E33" s="68">
        <v>1800.0</v>
      </c>
      <c r="F33" s="15" t="s">
        <v>121</v>
      </c>
      <c r="G33" s="15" t="s">
        <v>446</v>
      </c>
      <c r="H33" s="15">
        <v>1085.0</v>
      </c>
      <c r="I33" s="68" t="s">
        <v>167</v>
      </c>
      <c r="J33" s="15" t="s">
        <v>175</v>
      </c>
      <c r="N33" s="15" t="s">
        <v>181</v>
      </c>
    </row>
    <row r="34">
      <c r="B34" s="15">
        <v>21.0</v>
      </c>
      <c r="C34" s="79">
        <v>0.9785771759270574</v>
      </c>
      <c r="D34" s="15" t="s">
        <v>119</v>
      </c>
      <c r="E34" s="68" t="s">
        <v>120</v>
      </c>
      <c r="F34" s="15" t="s">
        <v>121</v>
      </c>
      <c r="I34" s="91"/>
      <c r="N34" s="15" t="s">
        <v>407</v>
      </c>
    </row>
    <row r="35">
      <c r="B35" s="15">
        <v>22.0</v>
      </c>
      <c r="C35" s="79">
        <v>0.981600567130954</v>
      </c>
      <c r="D35" s="15" t="s">
        <v>122</v>
      </c>
      <c r="E35" s="68" t="s">
        <v>123</v>
      </c>
      <c r="F35" s="15" t="s">
        <v>121</v>
      </c>
      <c r="I35" s="91"/>
      <c r="N35" s="15" t="s">
        <v>162</v>
      </c>
    </row>
    <row r="36">
      <c r="B36" s="15">
        <v>23.0</v>
      </c>
      <c r="C36" s="79">
        <v>0.9831610763940262</v>
      </c>
      <c r="D36" s="15" t="s">
        <v>169</v>
      </c>
      <c r="E36" s="68">
        <v>1800.0</v>
      </c>
      <c r="F36" s="15" t="s">
        <v>121</v>
      </c>
      <c r="G36" s="15" t="s">
        <v>438</v>
      </c>
      <c r="H36" s="15">
        <v>1085.0</v>
      </c>
      <c r="I36" s="68" t="s">
        <v>167</v>
      </c>
      <c r="J36" s="15" t="s">
        <v>443</v>
      </c>
      <c r="N36" s="15" t="s">
        <v>184</v>
      </c>
    </row>
    <row r="37">
      <c r="B37" s="15">
        <v>24.0</v>
      </c>
      <c r="C37" s="79">
        <v>0.005439814814814815</v>
      </c>
      <c r="D37" s="15" t="s">
        <v>169</v>
      </c>
      <c r="E37" s="68">
        <v>1800.0</v>
      </c>
      <c r="F37" s="15" t="s">
        <v>121</v>
      </c>
      <c r="G37" s="15" t="s">
        <v>447</v>
      </c>
      <c r="H37" s="15">
        <v>1085.0</v>
      </c>
      <c r="I37" s="68" t="s">
        <v>167</v>
      </c>
      <c r="N37" s="15" t="s">
        <v>187</v>
      </c>
    </row>
    <row r="38">
      <c r="B38" s="15">
        <v>25.0</v>
      </c>
      <c r="C38" s="79">
        <v>0.02736111111111111</v>
      </c>
      <c r="D38" s="15" t="s">
        <v>169</v>
      </c>
      <c r="E38" s="68">
        <v>1800.0</v>
      </c>
      <c r="F38" s="15" t="s">
        <v>121</v>
      </c>
      <c r="G38" s="15" t="s">
        <v>448</v>
      </c>
      <c r="H38" s="15">
        <v>1085.0</v>
      </c>
      <c r="I38" s="68" t="s">
        <v>167</v>
      </c>
      <c r="J38" s="15" t="s">
        <v>443</v>
      </c>
      <c r="N38" s="15" t="s">
        <v>189</v>
      </c>
    </row>
    <row r="40">
      <c r="A40" s="15" t="s">
        <v>24</v>
      </c>
    </row>
    <row r="41">
      <c r="B41" s="15">
        <v>26.0</v>
      </c>
      <c r="C41" s="79">
        <v>0.08159302083367947</v>
      </c>
      <c r="D41" s="15" t="s">
        <v>119</v>
      </c>
      <c r="E41" s="68" t="s">
        <v>120</v>
      </c>
      <c r="F41" s="15" t="s">
        <v>121</v>
      </c>
      <c r="N41" s="15" t="s">
        <v>449</v>
      </c>
    </row>
    <row r="42">
      <c r="B42" s="15">
        <v>27.0</v>
      </c>
      <c r="C42" s="79">
        <v>0.08424728009413229</v>
      </c>
      <c r="D42" s="15" t="s">
        <v>122</v>
      </c>
      <c r="E42" s="68" t="s">
        <v>123</v>
      </c>
      <c r="F42" s="15" t="s">
        <v>121</v>
      </c>
      <c r="N42" s="15" t="s">
        <v>162</v>
      </c>
    </row>
    <row r="44">
      <c r="B44" s="15">
        <v>28.0</v>
      </c>
      <c r="C44" s="79">
        <v>0.08887778935604729</v>
      </c>
      <c r="D44" s="15" t="s">
        <v>169</v>
      </c>
      <c r="E44" s="68">
        <v>1800.0</v>
      </c>
      <c r="F44" s="15" t="s">
        <v>121</v>
      </c>
      <c r="G44" s="15" t="s">
        <v>450</v>
      </c>
      <c r="H44" s="15">
        <v>1065.0</v>
      </c>
      <c r="I44" s="68" t="s">
        <v>167</v>
      </c>
      <c r="J44" s="15" t="s">
        <v>178</v>
      </c>
      <c r="N44" s="15" t="s">
        <v>187</v>
      </c>
    </row>
    <row r="45">
      <c r="B45" s="15">
        <v>29.0</v>
      </c>
      <c r="C45" s="79">
        <v>0.11113734953687526</v>
      </c>
      <c r="D45" s="15" t="s">
        <v>169</v>
      </c>
      <c r="E45" s="68">
        <v>1800.0</v>
      </c>
      <c r="F45" s="15" t="s">
        <v>121</v>
      </c>
      <c r="G45" s="15" t="s">
        <v>451</v>
      </c>
      <c r="H45" s="15">
        <v>1065.0</v>
      </c>
      <c r="I45" s="68" t="s">
        <v>167</v>
      </c>
      <c r="J45" s="15" t="s">
        <v>178</v>
      </c>
      <c r="N45" s="15" t="s">
        <v>189</v>
      </c>
    </row>
    <row r="46">
      <c r="B46" s="15">
        <v>30.0</v>
      </c>
      <c r="C46" s="79">
        <v>0.13527609953598585</v>
      </c>
      <c r="D46" s="15" t="s">
        <v>169</v>
      </c>
      <c r="E46" s="68">
        <v>1800.0</v>
      </c>
      <c r="F46" s="15" t="s">
        <v>121</v>
      </c>
      <c r="G46" s="15" t="s">
        <v>452</v>
      </c>
      <c r="H46" s="15">
        <v>1065.0</v>
      </c>
      <c r="I46" s="68" t="s">
        <v>167</v>
      </c>
      <c r="J46" s="15" t="s">
        <v>168</v>
      </c>
      <c r="N46" s="15" t="s">
        <v>453</v>
      </c>
    </row>
    <row r="47">
      <c r="B47" s="15">
        <v>31.0</v>
      </c>
      <c r="C47" s="79">
        <v>0.1570138888888889</v>
      </c>
      <c r="D47" s="15" t="s">
        <v>169</v>
      </c>
      <c r="E47" s="68">
        <v>1800.0</v>
      </c>
      <c r="F47" s="15" t="s">
        <v>121</v>
      </c>
      <c r="G47" s="15" t="s">
        <v>454</v>
      </c>
      <c r="H47" s="15">
        <v>1065.0</v>
      </c>
      <c r="I47" s="68" t="s">
        <v>167</v>
      </c>
      <c r="J47" s="15" t="s">
        <v>168</v>
      </c>
      <c r="N47" s="15" t="s">
        <v>181</v>
      </c>
    </row>
    <row r="48">
      <c r="B48" s="15">
        <v>32.0</v>
      </c>
      <c r="C48" s="79">
        <v>0.18016401620116085</v>
      </c>
      <c r="D48" s="15" t="s">
        <v>119</v>
      </c>
      <c r="E48" s="68" t="s">
        <v>120</v>
      </c>
      <c r="F48" s="15" t="s">
        <v>121</v>
      </c>
      <c r="H48" s="15"/>
      <c r="I48" s="68"/>
      <c r="N48" s="15"/>
    </row>
    <row r="49">
      <c r="B49" s="15">
        <v>33.0</v>
      </c>
      <c r="C49" s="79">
        <v>0.18457726851920597</v>
      </c>
      <c r="D49" s="15" t="s">
        <v>169</v>
      </c>
      <c r="E49" s="68">
        <v>1800.0</v>
      </c>
      <c r="F49" s="15" t="s">
        <v>121</v>
      </c>
      <c r="G49" s="15" t="s">
        <v>455</v>
      </c>
      <c r="H49" s="15">
        <v>1065.0</v>
      </c>
      <c r="I49" s="68" t="s">
        <v>167</v>
      </c>
      <c r="N49" s="15" t="s">
        <v>456</v>
      </c>
    </row>
    <row r="50">
      <c r="E50" s="68"/>
      <c r="I50" s="68"/>
    </row>
    <row r="51">
      <c r="B51" s="15">
        <v>34.0</v>
      </c>
      <c r="C51" s="79">
        <v>0.2078769444487989</v>
      </c>
      <c r="D51" s="15" t="s">
        <v>165</v>
      </c>
      <c r="E51" s="17">
        <v>30.0</v>
      </c>
      <c r="F51" s="2" t="s">
        <v>121</v>
      </c>
      <c r="N51" s="11" t="s">
        <v>457</v>
      </c>
    </row>
    <row r="52">
      <c r="B52" s="15">
        <v>35.0</v>
      </c>
      <c r="C52" s="79">
        <v>0.21270124999864493</v>
      </c>
      <c r="D52" s="15" t="s">
        <v>169</v>
      </c>
      <c r="E52" s="68">
        <v>100.0</v>
      </c>
      <c r="F52" s="2" t="s">
        <v>121</v>
      </c>
      <c r="G52" s="15" t="s">
        <v>458</v>
      </c>
      <c r="L52" s="15" t="s">
        <v>262</v>
      </c>
      <c r="M52" s="15" t="s">
        <v>459</v>
      </c>
      <c r="N52" s="11" t="s">
        <v>460</v>
      </c>
    </row>
    <row r="53">
      <c r="B53" s="15">
        <v>36.0</v>
      </c>
      <c r="C53" s="79">
        <v>0.21512377314502373</v>
      </c>
      <c r="D53" s="15" t="s">
        <v>169</v>
      </c>
      <c r="E53" s="68">
        <v>100.0</v>
      </c>
      <c r="F53" s="2" t="s">
        <v>121</v>
      </c>
      <c r="L53" s="15" t="s">
        <v>461</v>
      </c>
      <c r="M53" s="15" t="s">
        <v>462</v>
      </c>
      <c r="N53" s="11" t="s">
        <v>460</v>
      </c>
    </row>
    <row r="54">
      <c r="B54" s="15">
        <v>37.0</v>
      </c>
      <c r="C54" s="79">
        <v>0.21780946759099606</v>
      </c>
      <c r="D54" s="15" t="s">
        <v>169</v>
      </c>
      <c r="E54" s="68">
        <v>100.0</v>
      </c>
      <c r="F54" s="2" t="s">
        <v>121</v>
      </c>
      <c r="M54" s="15" t="s">
        <v>462</v>
      </c>
      <c r="N54" s="11" t="s">
        <v>460</v>
      </c>
    </row>
    <row r="56">
      <c r="B56" s="15">
        <v>38.0</v>
      </c>
      <c r="C56" s="79">
        <v>0.22132574074203148</v>
      </c>
      <c r="D56" s="15" t="s">
        <v>122</v>
      </c>
      <c r="E56" s="68" t="s">
        <v>123</v>
      </c>
      <c r="F56" s="15" t="s">
        <v>121</v>
      </c>
      <c r="N56" s="15" t="s">
        <v>264</v>
      </c>
    </row>
    <row r="57">
      <c r="E57" s="68"/>
    </row>
    <row r="58">
      <c r="B58" s="15">
        <v>39.0</v>
      </c>
      <c r="C58" s="79">
        <v>0.24425189814792247</v>
      </c>
      <c r="D58" s="82" t="s">
        <v>137</v>
      </c>
      <c r="E58" s="15" t="s">
        <v>146</v>
      </c>
      <c r="F58" s="15" t="s">
        <v>121</v>
      </c>
      <c r="L58" s="15" t="s">
        <v>329</v>
      </c>
      <c r="N58" s="15" t="s">
        <v>463</v>
      </c>
    </row>
    <row r="59">
      <c r="B59" s="15">
        <v>40.0</v>
      </c>
      <c r="C59" s="79"/>
      <c r="D59" s="82" t="s">
        <v>137</v>
      </c>
      <c r="E59" s="15" t="s">
        <v>464</v>
      </c>
      <c r="F59" s="15" t="s">
        <v>121</v>
      </c>
      <c r="N59" s="15" t="s">
        <v>465</v>
      </c>
    </row>
    <row r="60">
      <c r="B60" s="15">
        <v>41.0</v>
      </c>
      <c r="C60" s="79"/>
      <c r="D60" s="82" t="s">
        <v>137</v>
      </c>
      <c r="E60" s="15" t="s">
        <v>466</v>
      </c>
      <c r="F60" s="15" t="s">
        <v>121</v>
      </c>
      <c r="N60" s="15" t="s">
        <v>467</v>
      </c>
    </row>
    <row r="61">
      <c r="B61" s="15">
        <v>42.0</v>
      </c>
      <c r="C61" s="79">
        <v>0.25161768518592</v>
      </c>
      <c r="D61" s="82" t="s">
        <v>137</v>
      </c>
      <c r="E61" s="15" t="s">
        <v>468</v>
      </c>
      <c r="F61" s="15" t="s">
        <v>121</v>
      </c>
      <c r="N61" s="15" t="s">
        <v>469</v>
      </c>
      <c r="P61" s="16" t="s">
        <v>470</v>
      </c>
    </row>
    <row r="62">
      <c r="P62" s="15" t="s">
        <v>471</v>
      </c>
    </row>
    <row r="63">
      <c r="B63" s="15" t="s">
        <v>472</v>
      </c>
      <c r="C63" s="79">
        <v>0.255794212964247</v>
      </c>
      <c r="D63" s="15" t="s">
        <v>218</v>
      </c>
      <c r="E63" s="15">
        <v>1800.0</v>
      </c>
      <c r="F63" s="15" t="s">
        <v>121</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conditionalFormatting sqref="C11:C15">
    <cfRule type="cellIs" dxfId="0" priority="1" operator="equal">
      <formula>"datetime here"</formula>
    </cfRule>
  </conditionalFormatting>
  <conditionalFormatting sqref="C11:C15">
    <cfRule type="notContainsBlanks" dxfId="1" priority="2">
      <formula>LEN(TRIM(C11))&gt;0</formula>
    </cfRule>
  </conditionalFormatting>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473</v>
      </c>
      <c r="D1" s="43"/>
      <c r="E1" s="43"/>
      <c r="F1" s="44"/>
      <c r="G1" s="41" t="s">
        <v>91</v>
      </c>
      <c r="H1" s="89" t="s">
        <v>150</v>
      </c>
      <c r="I1" s="46"/>
      <c r="J1" s="46"/>
      <c r="K1" s="46"/>
      <c r="L1" s="46"/>
      <c r="M1" s="46"/>
      <c r="N1" s="47"/>
      <c r="O1" s="45"/>
      <c r="P1" s="46"/>
      <c r="Q1" s="46"/>
      <c r="R1" s="46"/>
      <c r="S1" s="47"/>
    </row>
    <row r="2">
      <c r="A2" s="48"/>
      <c r="B2" s="49" t="s">
        <v>92</v>
      </c>
      <c r="C2" s="50" t="s">
        <v>474</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475</v>
      </c>
    </row>
    <row r="8">
      <c r="N8" s="15" t="s">
        <v>280</v>
      </c>
    </row>
    <row r="9">
      <c r="A9" s="15" t="s">
        <v>32</v>
      </c>
      <c r="N9" s="15" t="s">
        <v>476</v>
      </c>
    </row>
    <row r="10">
      <c r="B10" s="15">
        <v>1.0</v>
      </c>
      <c r="D10" s="15" t="s">
        <v>122</v>
      </c>
      <c r="E10" s="68" t="s">
        <v>123</v>
      </c>
      <c r="F10" s="15" t="s">
        <v>121</v>
      </c>
      <c r="N10" s="15" t="s">
        <v>477</v>
      </c>
    </row>
    <row r="12">
      <c r="B12" s="15">
        <v>2.0</v>
      </c>
      <c r="C12" s="98">
        <v>0.8123761226888746</v>
      </c>
      <c r="D12" s="82" t="s">
        <v>137</v>
      </c>
      <c r="E12" s="82" t="s">
        <v>134</v>
      </c>
      <c r="F12" s="82" t="s">
        <v>121</v>
      </c>
      <c r="L12" s="82" t="s">
        <v>424</v>
      </c>
      <c r="N12" s="82" t="s">
        <v>478</v>
      </c>
    </row>
    <row r="13">
      <c r="B13" s="15">
        <v>3.0</v>
      </c>
      <c r="C13" s="98">
        <v>0.8131944444444444</v>
      </c>
      <c r="D13" s="82" t="s">
        <v>137</v>
      </c>
      <c r="E13" s="82" t="s">
        <v>426</v>
      </c>
      <c r="F13" s="82" t="s">
        <v>121</v>
      </c>
      <c r="N13" s="82" t="s">
        <v>479</v>
      </c>
    </row>
    <row r="14">
      <c r="B14" s="15">
        <v>4.0</v>
      </c>
      <c r="C14" s="98">
        <v>0.8155869675974827</v>
      </c>
      <c r="D14" s="82" t="s">
        <v>137</v>
      </c>
      <c r="E14" s="82" t="s">
        <v>480</v>
      </c>
      <c r="F14" s="82" t="s">
        <v>121</v>
      </c>
      <c r="N14" s="82" t="s">
        <v>481</v>
      </c>
    </row>
    <row r="15">
      <c r="B15" s="15">
        <v>5.0</v>
      </c>
      <c r="C15" s="98">
        <v>0.8174148726830026</v>
      </c>
      <c r="D15" s="82" t="s">
        <v>137</v>
      </c>
      <c r="E15" s="82" t="s">
        <v>482</v>
      </c>
      <c r="F15" s="82" t="s">
        <v>121</v>
      </c>
      <c r="N15" s="82" t="s">
        <v>483</v>
      </c>
    </row>
    <row r="16">
      <c r="B16" s="15">
        <v>6.0</v>
      </c>
      <c r="C16" s="98">
        <v>0.8197486689823563</v>
      </c>
      <c r="D16" s="82" t="s">
        <v>137</v>
      </c>
      <c r="E16" s="82" t="s">
        <v>484</v>
      </c>
      <c r="F16" s="82" t="s">
        <v>121</v>
      </c>
      <c r="N16" s="82" t="s">
        <v>485</v>
      </c>
    </row>
    <row r="17">
      <c r="B17" s="15">
        <v>7.0</v>
      </c>
      <c r="C17" s="98">
        <v>0.8231859490770148</v>
      </c>
      <c r="D17" s="82" t="s">
        <v>137</v>
      </c>
      <c r="E17" s="82" t="s">
        <v>486</v>
      </c>
      <c r="F17" s="82" t="s">
        <v>121</v>
      </c>
      <c r="N17" s="82" t="s">
        <v>487</v>
      </c>
    </row>
    <row r="18">
      <c r="C18" s="80"/>
      <c r="D18" s="2"/>
    </row>
    <row r="19">
      <c r="B19" s="15">
        <v>8.0</v>
      </c>
      <c r="C19" s="79">
        <v>0.8406666087976191</v>
      </c>
      <c r="D19" s="15" t="s">
        <v>119</v>
      </c>
      <c r="E19" s="68" t="s">
        <v>120</v>
      </c>
      <c r="F19" s="15" t="s">
        <v>121</v>
      </c>
      <c r="N19" s="15" t="s">
        <v>488</v>
      </c>
    </row>
    <row r="20">
      <c r="B20" s="15">
        <v>9.0</v>
      </c>
      <c r="C20" s="79">
        <v>0.8436201967560919</v>
      </c>
      <c r="D20" s="15" t="s">
        <v>122</v>
      </c>
      <c r="E20" s="68" t="s">
        <v>123</v>
      </c>
      <c r="F20" s="15" t="s">
        <v>121</v>
      </c>
      <c r="N20" s="15" t="s">
        <v>162</v>
      </c>
    </row>
    <row r="22">
      <c r="B22" s="15">
        <v>10.0</v>
      </c>
      <c r="C22" s="79">
        <v>0.8506998726807069</v>
      </c>
      <c r="D22" s="15" t="s">
        <v>165</v>
      </c>
      <c r="E22" s="17">
        <v>30.0</v>
      </c>
      <c r="F22" s="2" t="s">
        <v>121</v>
      </c>
      <c r="N22" s="11" t="s">
        <v>489</v>
      </c>
    </row>
    <row r="23">
      <c r="B23" s="15">
        <v>11.0</v>
      </c>
      <c r="C23" s="79">
        <v>0.8537390856508864</v>
      </c>
      <c r="D23" s="15" t="s">
        <v>169</v>
      </c>
      <c r="E23" s="68">
        <v>240.0</v>
      </c>
      <c r="F23" s="2" t="s">
        <v>121</v>
      </c>
      <c r="N23" s="11" t="s">
        <v>489</v>
      </c>
    </row>
    <row r="24">
      <c r="B24" s="15">
        <v>12.0</v>
      </c>
      <c r="C24" s="79">
        <v>0.8579260648111813</v>
      </c>
      <c r="D24" s="15" t="s">
        <v>169</v>
      </c>
      <c r="E24" s="68">
        <v>240.0</v>
      </c>
      <c r="F24" s="2" t="s">
        <v>121</v>
      </c>
      <c r="K24" s="15" t="s">
        <v>327</v>
      </c>
      <c r="L24" s="15" t="s">
        <v>310</v>
      </c>
      <c r="N24" s="11" t="s">
        <v>489</v>
      </c>
    </row>
    <row r="25">
      <c r="B25" s="15">
        <v>13.0</v>
      </c>
      <c r="C25" s="79">
        <v>0.8622550347208744</v>
      </c>
      <c r="D25" s="15" t="s">
        <v>169</v>
      </c>
      <c r="E25" s="68">
        <v>240.0</v>
      </c>
      <c r="F25" s="2" t="s">
        <v>121</v>
      </c>
      <c r="K25" s="15" t="s">
        <v>490</v>
      </c>
      <c r="L25" s="15" t="s">
        <v>491</v>
      </c>
      <c r="N25" s="11" t="s">
        <v>489</v>
      </c>
    </row>
    <row r="27">
      <c r="B27" s="15">
        <v>14.0</v>
      </c>
      <c r="C27" s="79">
        <v>0.8682984837942058</v>
      </c>
      <c r="D27" s="15" t="s">
        <v>165</v>
      </c>
      <c r="E27" s="68">
        <v>300.0</v>
      </c>
      <c r="F27" s="15" t="s">
        <v>121</v>
      </c>
      <c r="H27" s="15">
        <v>1050.0</v>
      </c>
      <c r="I27" s="68" t="s">
        <v>167</v>
      </c>
    </row>
    <row r="28">
      <c r="B28" s="15">
        <v>15.0</v>
      </c>
      <c r="C28" s="79">
        <v>0.8757607638835907</v>
      </c>
      <c r="D28" s="15" t="s">
        <v>169</v>
      </c>
      <c r="E28" s="68">
        <v>1800.0</v>
      </c>
      <c r="F28" s="15" t="s">
        <v>121</v>
      </c>
      <c r="G28" s="15" t="s">
        <v>492</v>
      </c>
      <c r="H28" s="15">
        <v>1080.0</v>
      </c>
      <c r="I28" s="68" t="s">
        <v>167</v>
      </c>
      <c r="J28" s="15" t="s">
        <v>242</v>
      </c>
      <c r="N28" s="15" t="s">
        <v>286</v>
      </c>
    </row>
    <row r="29">
      <c r="B29" s="15">
        <v>16.0</v>
      </c>
      <c r="C29" s="79">
        <v>0.8982060185185186</v>
      </c>
      <c r="D29" s="15" t="s">
        <v>169</v>
      </c>
      <c r="E29" s="68">
        <v>1800.0</v>
      </c>
      <c r="F29" s="15" t="s">
        <v>121</v>
      </c>
      <c r="G29" s="15" t="s">
        <v>493</v>
      </c>
      <c r="H29" s="15">
        <v>1080.0</v>
      </c>
      <c r="I29" s="68" t="s">
        <v>167</v>
      </c>
      <c r="J29" s="15" t="s">
        <v>242</v>
      </c>
      <c r="N29" s="15" t="s">
        <v>176</v>
      </c>
    </row>
    <row r="30">
      <c r="B30" s="15">
        <v>17.0</v>
      </c>
      <c r="C30" s="79">
        <v>0.9206719212961616</v>
      </c>
      <c r="D30" s="15" t="s">
        <v>169</v>
      </c>
      <c r="E30" s="68">
        <v>1800.0</v>
      </c>
      <c r="F30" s="15" t="s">
        <v>121</v>
      </c>
      <c r="H30" s="15">
        <v>1090.0</v>
      </c>
      <c r="I30" s="68" t="s">
        <v>167</v>
      </c>
      <c r="N30" s="15" t="s">
        <v>179</v>
      </c>
    </row>
    <row r="31">
      <c r="B31" s="15">
        <v>18.0</v>
      </c>
      <c r="C31" s="79">
        <v>0.9451338310173014</v>
      </c>
      <c r="D31" s="15" t="s">
        <v>169</v>
      </c>
      <c r="E31" s="68">
        <v>1800.0</v>
      </c>
      <c r="F31" s="15" t="s">
        <v>121</v>
      </c>
      <c r="H31" s="15">
        <v>1090.0</v>
      </c>
      <c r="I31" s="68" t="s">
        <v>167</v>
      </c>
      <c r="N31" s="15" t="s">
        <v>181</v>
      </c>
    </row>
    <row r="32">
      <c r="B32" s="15">
        <v>19.0</v>
      </c>
      <c r="C32" s="79">
        <v>0.9653088425911847</v>
      </c>
      <c r="D32" s="15" t="s">
        <v>119</v>
      </c>
      <c r="E32" s="68" t="s">
        <v>120</v>
      </c>
      <c r="F32" s="15" t="s">
        <v>121</v>
      </c>
      <c r="I32" s="91"/>
    </row>
    <row r="33">
      <c r="B33" s="15">
        <v>20.0</v>
      </c>
      <c r="C33" s="79">
        <v>0.9676149652805179</v>
      </c>
      <c r="D33" s="15" t="s">
        <v>122</v>
      </c>
      <c r="E33" s="68" t="s">
        <v>123</v>
      </c>
      <c r="F33" s="15" t="s">
        <v>121</v>
      </c>
      <c r="I33" s="91"/>
    </row>
    <row r="34">
      <c r="B34" s="15">
        <v>21.0</v>
      </c>
      <c r="C34" s="79">
        <v>0.9699697453688714</v>
      </c>
      <c r="D34" s="15" t="s">
        <v>169</v>
      </c>
      <c r="E34" s="68">
        <v>1800.0</v>
      </c>
      <c r="F34" s="15" t="s">
        <v>121</v>
      </c>
      <c r="G34" s="15" t="s">
        <v>182</v>
      </c>
      <c r="H34" s="15">
        <v>1090.0</v>
      </c>
      <c r="I34" s="68" t="s">
        <v>167</v>
      </c>
      <c r="J34" s="15" t="s">
        <v>183</v>
      </c>
      <c r="N34" s="15" t="s">
        <v>184</v>
      </c>
    </row>
    <row r="35">
      <c r="B35" s="15">
        <v>22.0</v>
      </c>
      <c r="C35" s="79">
        <v>0.9922685185185185</v>
      </c>
      <c r="D35" s="15" t="s">
        <v>169</v>
      </c>
      <c r="E35" s="68">
        <v>1800.0</v>
      </c>
      <c r="F35" s="15" t="s">
        <v>121</v>
      </c>
      <c r="G35" s="15" t="s">
        <v>180</v>
      </c>
      <c r="H35" s="15">
        <v>1090.0</v>
      </c>
      <c r="I35" s="68" t="s">
        <v>167</v>
      </c>
      <c r="J35" s="15" t="s">
        <v>494</v>
      </c>
      <c r="N35" s="15" t="s">
        <v>187</v>
      </c>
    </row>
    <row r="36">
      <c r="B36" s="15">
        <v>23.0</v>
      </c>
      <c r="C36" s="79">
        <v>0.01425925925925926</v>
      </c>
      <c r="D36" s="15" t="s">
        <v>169</v>
      </c>
      <c r="E36" s="68">
        <v>1800.0</v>
      </c>
      <c r="F36" s="15" t="s">
        <v>121</v>
      </c>
      <c r="G36" s="15" t="s">
        <v>495</v>
      </c>
      <c r="H36" s="15">
        <v>1090.0</v>
      </c>
      <c r="I36" s="68" t="s">
        <v>167</v>
      </c>
      <c r="J36" s="15" t="s">
        <v>496</v>
      </c>
      <c r="N36" s="15" t="s">
        <v>189</v>
      </c>
    </row>
    <row r="38">
      <c r="A38" s="15" t="s">
        <v>35</v>
      </c>
    </row>
    <row r="39">
      <c r="B39" s="15">
        <v>24.0</v>
      </c>
      <c r="C39" s="79">
        <v>0.06964304398570675</v>
      </c>
      <c r="D39" s="15" t="s">
        <v>119</v>
      </c>
      <c r="E39" s="68" t="s">
        <v>120</v>
      </c>
      <c r="F39" s="15" t="s">
        <v>121</v>
      </c>
      <c r="N39" s="15" t="s">
        <v>497</v>
      </c>
    </row>
    <row r="40">
      <c r="B40" s="15">
        <v>25.0</v>
      </c>
      <c r="C40" s="79">
        <v>0.07247331018152181</v>
      </c>
      <c r="D40" s="15" t="s">
        <v>122</v>
      </c>
      <c r="E40" s="68" t="s">
        <v>123</v>
      </c>
      <c r="F40" s="15" t="s">
        <v>121</v>
      </c>
      <c r="N40" s="15" t="s">
        <v>498</v>
      </c>
    </row>
    <row r="41">
      <c r="B41" s="15">
        <v>26.0</v>
      </c>
      <c r="C41" s="79">
        <v>0.08453460648161126</v>
      </c>
      <c r="D41" s="99" t="s">
        <v>119</v>
      </c>
      <c r="E41" s="100" t="s">
        <v>120</v>
      </c>
      <c r="F41" s="99" t="s">
        <v>121</v>
      </c>
      <c r="H41" s="15"/>
      <c r="I41" s="68"/>
      <c r="N41" s="15" t="s">
        <v>407</v>
      </c>
    </row>
    <row r="42">
      <c r="B42" s="15">
        <v>27.0</v>
      </c>
      <c r="C42" s="79">
        <v>0.08761152777879033</v>
      </c>
      <c r="D42" s="99" t="s">
        <v>122</v>
      </c>
      <c r="E42" s="100" t="s">
        <v>123</v>
      </c>
      <c r="F42" s="99" t="s">
        <v>121</v>
      </c>
      <c r="H42" s="15"/>
      <c r="I42" s="68"/>
      <c r="N42" s="15" t="s">
        <v>162</v>
      </c>
    </row>
    <row r="43">
      <c r="B43" s="15"/>
      <c r="C43" s="79"/>
      <c r="D43" s="15"/>
      <c r="E43" s="15"/>
      <c r="F43" s="15"/>
      <c r="H43" s="15"/>
      <c r="I43" s="68"/>
    </row>
    <row r="44">
      <c r="B44" s="15">
        <v>28.0</v>
      </c>
      <c r="C44" s="79">
        <v>0.09230324074074074</v>
      </c>
      <c r="D44" s="15" t="s">
        <v>165</v>
      </c>
      <c r="E44" s="15">
        <v>300.0</v>
      </c>
      <c r="F44" s="15" t="s">
        <v>121</v>
      </c>
      <c r="H44" s="15">
        <v>1050.0</v>
      </c>
      <c r="I44" s="68" t="s">
        <v>167</v>
      </c>
    </row>
    <row r="45">
      <c r="B45" s="15">
        <v>29.0</v>
      </c>
      <c r="C45" s="79">
        <v>0.09669924768968485</v>
      </c>
      <c r="D45" s="15" t="s">
        <v>169</v>
      </c>
      <c r="E45" s="68">
        <v>1800.0</v>
      </c>
      <c r="F45" s="15" t="s">
        <v>121</v>
      </c>
      <c r="G45" s="15" t="s">
        <v>499</v>
      </c>
      <c r="H45" s="15">
        <v>1050.0</v>
      </c>
      <c r="I45" s="68" t="s">
        <v>167</v>
      </c>
      <c r="J45" s="15" t="s">
        <v>242</v>
      </c>
      <c r="N45" s="15" t="s">
        <v>500</v>
      </c>
    </row>
    <row r="46">
      <c r="B46" s="15">
        <v>30.0</v>
      </c>
      <c r="C46" s="79">
        <v>0.12165493055363186</v>
      </c>
      <c r="D46" s="15" t="s">
        <v>169</v>
      </c>
      <c r="E46" s="68">
        <v>1800.0</v>
      </c>
      <c r="F46" s="15" t="s">
        <v>121</v>
      </c>
      <c r="H46" s="15">
        <v>1050.0</v>
      </c>
      <c r="I46" s="68" t="s">
        <v>167</v>
      </c>
      <c r="N46" s="15" t="s">
        <v>176</v>
      </c>
    </row>
    <row r="47">
      <c r="B47" s="15">
        <v>31.0</v>
      </c>
      <c r="C47" s="79">
        <v>0.14505241898586974</v>
      </c>
      <c r="D47" s="15" t="s">
        <v>169</v>
      </c>
      <c r="E47" s="68">
        <v>1800.0</v>
      </c>
      <c r="F47" s="15" t="s">
        <v>121</v>
      </c>
      <c r="G47" s="15" t="s">
        <v>501</v>
      </c>
      <c r="H47" s="15">
        <v>1050.0</v>
      </c>
      <c r="I47" s="68" t="s">
        <v>167</v>
      </c>
      <c r="J47" s="15" t="s">
        <v>502</v>
      </c>
      <c r="N47" s="24" t="s">
        <v>503</v>
      </c>
    </row>
    <row r="48">
      <c r="B48" s="15">
        <v>32.0</v>
      </c>
      <c r="C48" s="79">
        <v>0.16341435185185185</v>
      </c>
      <c r="D48" s="15" t="s">
        <v>169</v>
      </c>
      <c r="E48" s="68">
        <v>1800.0</v>
      </c>
      <c r="F48" s="15" t="s">
        <v>121</v>
      </c>
      <c r="G48" s="15" t="s">
        <v>504</v>
      </c>
      <c r="H48" s="15">
        <v>1050.0</v>
      </c>
      <c r="I48" s="68" t="s">
        <v>167</v>
      </c>
      <c r="J48" s="15" t="s">
        <v>242</v>
      </c>
      <c r="N48" s="24" t="s">
        <v>505</v>
      </c>
    </row>
    <row r="49">
      <c r="E49" s="68"/>
      <c r="I49" s="68"/>
    </row>
    <row r="50">
      <c r="B50" s="15">
        <v>33.0</v>
      </c>
      <c r="C50" s="79">
        <v>0.1880000925884815</v>
      </c>
      <c r="D50" s="15" t="s">
        <v>165</v>
      </c>
      <c r="E50" s="17">
        <v>30.0</v>
      </c>
      <c r="F50" s="2" t="s">
        <v>121</v>
      </c>
      <c r="G50" s="15" t="s">
        <v>506</v>
      </c>
      <c r="N50" s="11" t="s">
        <v>507</v>
      </c>
    </row>
    <row r="51">
      <c r="B51" s="15">
        <v>34.0</v>
      </c>
      <c r="C51" s="79">
        <v>0.1925225694430992</v>
      </c>
      <c r="D51" s="15" t="s">
        <v>169</v>
      </c>
      <c r="E51" s="68">
        <v>100.0</v>
      </c>
      <c r="F51" s="2" t="s">
        <v>121</v>
      </c>
      <c r="G51" s="15" t="s">
        <v>508</v>
      </c>
      <c r="K51" s="15" t="s">
        <v>509</v>
      </c>
      <c r="L51" s="15" t="s">
        <v>510</v>
      </c>
      <c r="N51" s="11" t="s">
        <v>511</v>
      </c>
    </row>
    <row r="52">
      <c r="B52" s="15">
        <v>35.0</v>
      </c>
      <c r="C52" s="79">
        <v>0.19615740740740742</v>
      </c>
      <c r="D52" s="15" t="s">
        <v>169</v>
      </c>
      <c r="E52" s="68">
        <v>100.0</v>
      </c>
      <c r="F52" s="2" t="s">
        <v>121</v>
      </c>
      <c r="K52" s="15" t="s">
        <v>490</v>
      </c>
      <c r="L52" s="15" t="s">
        <v>491</v>
      </c>
      <c r="N52" s="11" t="s">
        <v>512</v>
      </c>
    </row>
    <row r="53">
      <c r="B53" s="15">
        <v>36.0</v>
      </c>
      <c r="C53" s="79">
        <v>0.19809887731389608</v>
      </c>
      <c r="D53" s="15" t="s">
        <v>169</v>
      </c>
      <c r="E53" s="68">
        <v>100.0</v>
      </c>
      <c r="F53" s="2" t="s">
        <v>121</v>
      </c>
      <c r="G53" s="15" t="s">
        <v>513</v>
      </c>
      <c r="L53" s="15" t="s">
        <v>462</v>
      </c>
      <c r="N53" s="11" t="s">
        <v>512</v>
      </c>
    </row>
    <row r="55">
      <c r="B55" s="15">
        <v>37.0</v>
      </c>
      <c r="C55" s="79">
        <v>0.20118309027748182</v>
      </c>
      <c r="D55" s="15" t="s">
        <v>165</v>
      </c>
      <c r="E55" s="17">
        <v>30.0</v>
      </c>
      <c r="F55" s="2" t="s">
        <v>121</v>
      </c>
      <c r="G55" s="15" t="s">
        <v>174</v>
      </c>
      <c r="N55" s="11" t="s">
        <v>514</v>
      </c>
    </row>
    <row r="56">
      <c r="B56" s="15">
        <v>38.0</v>
      </c>
      <c r="C56" s="79">
        <v>0.20532964120502584</v>
      </c>
      <c r="D56" s="15" t="s">
        <v>169</v>
      </c>
      <c r="E56" s="68">
        <v>150.0</v>
      </c>
      <c r="F56" s="2" t="s">
        <v>121</v>
      </c>
      <c r="K56" s="15" t="s">
        <v>515</v>
      </c>
      <c r="N56" s="11" t="s">
        <v>516</v>
      </c>
    </row>
    <row r="57">
      <c r="B57" s="15">
        <v>39.0</v>
      </c>
      <c r="C57" s="79">
        <v>0.20843662037077593</v>
      </c>
      <c r="D57" s="15" t="s">
        <v>169</v>
      </c>
      <c r="E57" s="68">
        <v>150.0</v>
      </c>
      <c r="F57" s="2" t="s">
        <v>121</v>
      </c>
      <c r="G57" s="15" t="s">
        <v>517</v>
      </c>
      <c r="K57" s="15" t="s">
        <v>461</v>
      </c>
      <c r="N57" s="11" t="s">
        <v>518</v>
      </c>
    </row>
    <row r="58">
      <c r="B58" s="15">
        <v>40.0</v>
      </c>
      <c r="C58" s="79">
        <v>0.21184645833272953</v>
      </c>
      <c r="D58" s="15" t="s">
        <v>169</v>
      </c>
      <c r="E58" s="68">
        <v>150.0</v>
      </c>
      <c r="F58" s="2" t="s">
        <v>121</v>
      </c>
      <c r="G58" s="15" t="s">
        <v>519</v>
      </c>
      <c r="L58" s="15" t="s">
        <v>491</v>
      </c>
      <c r="N58" s="11" t="s">
        <v>516</v>
      </c>
    </row>
    <row r="60">
      <c r="B60" s="15">
        <v>41.0</v>
      </c>
      <c r="C60" s="79">
        <v>0.21652187500149012</v>
      </c>
      <c r="D60" s="15" t="s">
        <v>119</v>
      </c>
      <c r="E60" s="68" t="s">
        <v>120</v>
      </c>
      <c r="F60" s="15" t="s">
        <v>121</v>
      </c>
      <c r="N60" s="15" t="s">
        <v>520</v>
      </c>
    </row>
    <row r="61">
      <c r="E61" s="68"/>
      <c r="N61" s="15" t="s">
        <v>521</v>
      </c>
    </row>
    <row r="63">
      <c r="B63" s="15">
        <v>43.0</v>
      </c>
      <c r="C63" s="79">
        <v>0.24345392361283302</v>
      </c>
      <c r="D63" s="82" t="s">
        <v>137</v>
      </c>
      <c r="E63" s="15" t="s">
        <v>146</v>
      </c>
      <c r="F63" s="15" t="s">
        <v>121</v>
      </c>
      <c r="N63" s="82" t="s">
        <v>522</v>
      </c>
    </row>
    <row r="64">
      <c r="B64" s="15">
        <v>44.0</v>
      </c>
      <c r="C64" s="79">
        <v>0.2465277777777778</v>
      </c>
      <c r="D64" s="82" t="s">
        <v>137</v>
      </c>
      <c r="E64" s="15" t="s">
        <v>523</v>
      </c>
      <c r="F64" s="15" t="s">
        <v>121</v>
      </c>
      <c r="L64" s="15" t="s">
        <v>148</v>
      </c>
      <c r="N64" s="82" t="s">
        <v>524</v>
      </c>
    </row>
    <row r="65">
      <c r="B65" s="15">
        <v>45.0</v>
      </c>
      <c r="C65" s="79">
        <v>0.24898667824163567</v>
      </c>
      <c r="D65" s="82" t="s">
        <v>137</v>
      </c>
      <c r="E65" s="15" t="s">
        <v>525</v>
      </c>
      <c r="F65" s="15" t="s">
        <v>121</v>
      </c>
      <c r="N65" s="82" t="s">
        <v>526</v>
      </c>
    </row>
    <row r="66">
      <c r="B66" s="15">
        <v>46.0</v>
      </c>
      <c r="C66" s="79">
        <v>0.2508856944477884</v>
      </c>
      <c r="D66" s="82" t="s">
        <v>137</v>
      </c>
      <c r="E66" s="15" t="s">
        <v>527</v>
      </c>
      <c r="F66" s="15" t="s">
        <v>121</v>
      </c>
      <c r="L66" s="15" t="s">
        <v>148</v>
      </c>
      <c r="N66" s="82" t="s">
        <v>528</v>
      </c>
    </row>
    <row r="68">
      <c r="B68" s="15">
        <v>47.0</v>
      </c>
      <c r="C68" s="79">
        <v>0.2583925462968182</v>
      </c>
      <c r="D68" s="15" t="s">
        <v>529</v>
      </c>
      <c r="E68" s="15" t="s">
        <v>123</v>
      </c>
      <c r="F68" s="15" t="s">
        <v>121</v>
      </c>
      <c r="N68" s="15" t="s">
        <v>530</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conditionalFormatting sqref="C18">
    <cfRule type="cellIs" dxfId="0" priority="1" operator="equal">
      <formula>"datetime here"</formula>
    </cfRule>
  </conditionalFormatting>
  <conditionalFormatting sqref="C18">
    <cfRule type="notContainsBlanks" dxfId="1" priority="2">
      <formula>LEN(TRIM(C18))&gt;0</formula>
    </cfRule>
  </conditionalFormatting>
  <drawing r:id="rId1"/>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101">
        <v>45302.0</v>
      </c>
      <c r="D1" s="43"/>
      <c r="E1" s="43"/>
      <c r="F1" s="44"/>
      <c r="G1" s="41" t="s">
        <v>91</v>
      </c>
      <c r="H1" s="89" t="s">
        <v>150</v>
      </c>
      <c r="I1" s="46"/>
      <c r="J1" s="46"/>
      <c r="K1" s="46"/>
      <c r="L1" s="46"/>
      <c r="M1" s="46"/>
      <c r="N1" s="47"/>
      <c r="O1" s="45"/>
      <c r="P1" s="46"/>
      <c r="Q1" s="46"/>
      <c r="R1" s="46"/>
      <c r="S1" s="47"/>
    </row>
    <row r="2">
      <c r="A2" s="48"/>
      <c r="B2" s="49" t="s">
        <v>92</v>
      </c>
      <c r="C2" s="50" t="s">
        <v>531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532</v>
      </c>
      <c r="O7" s="15"/>
    </row>
    <row r="8">
      <c r="N8" s="15" t="s">
        <v>533</v>
      </c>
    </row>
    <row r="9">
      <c r="A9" s="15" t="s">
        <v>48</v>
      </c>
      <c r="B9" s="15">
        <v>1.0</v>
      </c>
      <c r="C9" s="79">
        <v>0.7842823726823553</v>
      </c>
      <c r="D9" s="15" t="s">
        <v>119</v>
      </c>
      <c r="E9" s="68" t="s">
        <v>120</v>
      </c>
      <c r="F9" s="15" t="s">
        <v>121</v>
      </c>
      <c r="N9" s="15" t="s">
        <v>534</v>
      </c>
    </row>
    <row r="10">
      <c r="B10" s="15">
        <v>2.0</v>
      </c>
      <c r="C10" s="102">
        <v>0.78679512731469</v>
      </c>
      <c r="D10" s="15" t="s">
        <v>122</v>
      </c>
      <c r="E10" s="68" t="s">
        <v>123</v>
      </c>
      <c r="F10" s="15" t="s">
        <v>121</v>
      </c>
      <c r="N10" s="16" t="s">
        <v>535</v>
      </c>
    </row>
    <row r="11">
      <c r="C11" s="79"/>
      <c r="E11" s="68"/>
    </row>
    <row r="12">
      <c r="B12" s="15">
        <v>3.0</v>
      </c>
      <c r="C12" s="79">
        <v>0.8138888888888889</v>
      </c>
      <c r="D12" s="82" t="s">
        <v>137</v>
      </c>
      <c r="E12" s="103" t="s">
        <v>134</v>
      </c>
      <c r="F12" s="15" t="s">
        <v>121</v>
      </c>
      <c r="L12" s="15" t="s">
        <v>138</v>
      </c>
      <c r="N12" s="82" t="s">
        <v>536</v>
      </c>
    </row>
    <row r="13">
      <c r="B13" s="15">
        <v>4.0</v>
      </c>
      <c r="C13" s="79">
        <v>0.8152777777777778</v>
      </c>
      <c r="D13" s="82" t="s">
        <v>137</v>
      </c>
      <c r="E13" s="103" t="s">
        <v>537</v>
      </c>
      <c r="F13" s="15" t="s">
        <v>121</v>
      </c>
      <c r="N13" s="82" t="s">
        <v>538</v>
      </c>
    </row>
    <row r="14">
      <c r="B14" s="15">
        <v>5.0</v>
      </c>
      <c r="C14" s="79">
        <v>0.817762141203275</v>
      </c>
      <c r="D14" s="82" t="s">
        <v>137</v>
      </c>
      <c r="E14" s="103" t="s">
        <v>539</v>
      </c>
      <c r="F14" s="15" t="s">
        <v>121</v>
      </c>
      <c r="N14" s="82" t="s">
        <v>540</v>
      </c>
    </row>
    <row r="15">
      <c r="B15" s="15">
        <v>6.0</v>
      </c>
      <c r="C15" s="79">
        <v>0.8197734837958706</v>
      </c>
      <c r="D15" s="82" t="s">
        <v>137</v>
      </c>
      <c r="E15" s="73" t="s">
        <v>541</v>
      </c>
      <c r="F15" s="15" t="s">
        <v>121</v>
      </c>
      <c r="G15" s="15"/>
      <c r="N15" s="82" t="s">
        <v>542</v>
      </c>
    </row>
    <row r="16">
      <c r="B16" s="15">
        <v>7.0</v>
      </c>
      <c r="C16" s="79">
        <v>0.8219907986058388</v>
      </c>
      <c r="D16" s="82" t="s">
        <v>137</v>
      </c>
      <c r="E16" s="73" t="s">
        <v>543</v>
      </c>
      <c r="F16" s="15" t="s">
        <v>121</v>
      </c>
      <c r="G16" s="15"/>
      <c r="L16" s="15" t="s">
        <v>148</v>
      </c>
      <c r="N16" s="82" t="s">
        <v>544</v>
      </c>
    </row>
    <row r="17">
      <c r="B17" s="15">
        <v>8.0</v>
      </c>
      <c r="C17" s="79">
        <v>0.824833032405877</v>
      </c>
      <c r="D17" s="82" t="s">
        <v>137</v>
      </c>
      <c r="E17" s="73" t="s">
        <v>545</v>
      </c>
      <c r="F17" s="15" t="s">
        <v>121</v>
      </c>
      <c r="L17" s="15" t="s">
        <v>148</v>
      </c>
      <c r="N17" s="82" t="s">
        <v>546</v>
      </c>
    </row>
    <row r="18">
      <c r="C18" s="79"/>
      <c r="O18" s="15"/>
    </row>
    <row r="19">
      <c r="B19" s="15">
        <v>9.0</v>
      </c>
      <c r="C19" s="79">
        <v>0.8451987037042272</v>
      </c>
      <c r="D19" s="15" t="s">
        <v>547</v>
      </c>
      <c r="E19" s="68">
        <v>30.0</v>
      </c>
      <c r="F19" s="15" t="s">
        <v>121</v>
      </c>
      <c r="J19" s="15" t="s">
        <v>548</v>
      </c>
      <c r="N19" s="15" t="s">
        <v>549</v>
      </c>
    </row>
    <row r="20">
      <c r="B20" s="15">
        <v>10.0</v>
      </c>
      <c r="C20" s="79">
        <v>0.8470304513903102</v>
      </c>
      <c r="D20" s="15" t="s">
        <v>169</v>
      </c>
      <c r="E20" s="68">
        <v>240.0</v>
      </c>
      <c r="F20" s="15" t="s">
        <v>121</v>
      </c>
      <c r="N20" s="15" t="s">
        <v>549</v>
      </c>
    </row>
    <row r="21">
      <c r="B21" s="15">
        <v>11.0</v>
      </c>
      <c r="C21" s="79">
        <v>0.8513048726890702</v>
      </c>
      <c r="D21" s="15" t="s">
        <v>169</v>
      </c>
      <c r="E21" s="15">
        <v>240.0</v>
      </c>
      <c r="F21" s="15" t="s">
        <v>121</v>
      </c>
      <c r="L21" s="15" t="s">
        <v>310</v>
      </c>
      <c r="N21" s="15" t="s">
        <v>549</v>
      </c>
    </row>
    <row r="22">
      <c r="B22" s="15">
        <v>12.0</v>
      </c>
      <c r="C22" s="79">
        <v>0.8555796064829337</v>
      </c>
      <c r="D22" s="15" t="s">
        <v>169</v>
      </c>
      <c r="E22" s="68">
        <v>240.0</v>
      </c>
      <c r="F22" s="15" t="s">
        <v>121</v>
      </c>
      <c r="L22" s="15" t="s">
        <v>491</v>
      </c>
      <c r="N22" s="15" t="s">
        <v>549</v>
      </c>
    </row>
    <row r="23">
      <c r="B23" s="15">
        <v>13.0</v>
      </c>
      <c r="C23" s="79">
        <v>0.8599782754608896</v>
      </c>
      <c r="D23" s="15" t="s">
        <v>547</v>
      </c>
      <c r="E23" s="68">
        <v>30.0</v>
      </c>
      <c r="F23" s="15" t="s">
        <v>121</v>
      </c>
      <c r="J23" s="15">
        <v>2.5</v>
      </c>
      <c r="N23" s="15" t="s">
        <v>550</v>
      </c>
    </row>
    <row r="24">
      <c r="B24" s="15">
        <v>14.0</v>
      </c>
      <c r="C24" s="79">
        <v>0.8633129745358019</v>
      </c>
      <c r="D24" s="15" t="s">
        <v>169</v>
      </c>
      <c r="E24" s="15">
        <v>240.0</v>
      </c>
      <c r="F24" s="15" t="s">
        <v>121</v>
      </c>
      <c r="N24" s="15" t="s">
        <v>550</v>
      </c>
    </row>
    <row r="25">
      <c r="B25" s="15">
        <v>15.0</v>
      </c>
      <c r="C25" s="79">
        <v>0.8670651851862203</v>
      </c>
      <c r="D25" s="15" t="s">
        <v>169</v>
      </c>
      <c r="E25" s="68">
        <v>240.0</v>
      </c>
      <c r="F25" s="15" t="s">
        <v>121</v>
      </c>
      <c r="K25" s="15" t="s">
        <v>551</v>
      </c>
      <c r="L25" s="15" t="s">
        <v>206</v>
      </c>
      <c r="N25" s="15" t="s">
        <v>550</v>
      </c>
    </row>
    <row r="26">
      <c r="B26" s="15">
        <v>16.0</v>
      </c>
      <c r="C26" s="79">
        <v>0.8714014583383687</v>
      </c>
      <c r="D26" s="15" t="s">
        <v>169</v>
      </c>
      <c r="E26" s="68">
        <v>240.0</v>
      </c>
      <c r="F26" s="15" t="s">
        <v>121</v>
      </c>
      <c r="K26" s="15" t="s">
        <v>327</v>
      </c>
      <c r="L26" s="15" t="s">
        <v>206</v>
      </c>
      <c r="N26" s="15" t="s">
        <v>550</v>
      </c>
    </row>
    <row r="27">
      <c r="C27" s="79"/>
      <c r="N27" s="11"/>
    </row>
    <row r="28">
      <c r="B28" s="15">
        <v>17.0</v>
      </c>
      <c r="C28" s="79">
        <v>0.8768558333322289</v>
      </c>
      <c r="D28" s="15" t="s">
        <v>547</v>
      </c>
      <c r="E28" s="68">
        <v>300.0</v>
      </c>
      <c r="F28" s="15" t="s">
        <v>121</v>
      </c>
      <c r="G28" s="15" t="s">
        <v>552</v>
      </c>
      <c r="H28" s="15">
        <v>1080.0</v>
      </c>
      <c r="I28" s="15" t="s">
        <v>553</v>
      </c>
      <c r="J28" s="15">
        <v>2.3</v>
      </c>
      <c r="N28" s="11"/>
    </row>
    <row r="29">
      <c r="B29" s="15">
        <v>18.0</v>
      </c>
      <c r="C29" s="79">
        <v>0.8827184027759358</v>
      </c>
      <c r="D29" s="15" t="s">
        <v>119</v>
      </c>
      <c r="E29" s="68" t="s">
        <v>120</v>
      </c>
      <c r="F29" s="15" t="s">
        <v>121</v>
      </c>
      <c r="N29" s="15" t="s">
        <v>554</v>
      </c>
    </row>
    <row r="30">
      <c r="B30" s="15">
        <v>19.0</v>
      </c>
      <c r="C30" s="79">
        <v>0.8851122916676104</v>
      </c>
      <c r="D30" s="15" t="s">
        <v>122</v>
      </c>
      <c r="E30" s="68" t="s">
        <v>123</v>
      </c>
      <c r="F30" s="15" t="s">
        <v>121</v>
      </c>
    </row>
    <row r="31">
      <c r="B31" s="15">
        <v>20.0</v>
      </c>
      <c r="C31" s="79">
        <v>0.8874761111073894</v>
      </c>
      <c r="D31" s="15" t="s">
        <v>169</v>
      </c>
      <c r="E31" s="15">
        <v>1800.0</v>
      </c>
      <c r="F31" s="15" t="s">
        <v>121</v>
      </c>
      <c r="G31" s="15" t="s">
        <v>555</v>
      </c>
      <c r="H31" s="15">
        <v>1090.0</v>
      </c>
      <c r="I31" s="15" t="s">
        <v>553</v>
      </c>
      <c r="J31" s="15">
        <v>2.8</v>
      </c>
      <c r="N31" s="11" t="s">
        <v>184</v>
      </c>
    </row>
    <row r="32">
      <c r="B32" s="15">
        <v>21.0</v>
      </c>
      <c r="C32" s="79">
        <v>0.9090277777777778</v>
      </c>
      <c r="D32" s="15" t="s">
        <v>169</v>
      </c>
      <c r="E32" s="15">
        <v>1800.0</v>
      </c>
      <c r="F32" s="15" t="s">
        <v>121</v>
      </c>
      <c r="G32" s="15" t="s">
        <v>556</v>
      </c>
      <c r="H32" s="15">
        <v>1090.0</v>
      </c>
      <c r="J32" s="15">
        <v>2.5</v>
      </c>
      <c r="N32" s="11" t="s">
        <v>187</v>
      </c>
    </row>
    <row r="33">
      <c r="B33" s="15">
        <v>22.0</v>
      </c>
      <c r="C33" s="79">
        <v>0.9316506250033854</v>
      </c>
      <c r="D33" s="15" t="s">
        <v>169</v>
      </c>
      <c r="E33" s="15">
        <v>1800.0</v>
      </c>
      <c r="F33" s="15" t="s">
        <v>121</v>
      </c>
      <c r="G33" s="15" t="s">
        <v>557</v>
      </c>
      <c r="H33" s="15">
        <v>1090.0</v>
      </c>
      <c r="J33" s="15">
        <v>2.5</v>
      </c>
      <c r="N33" s="11" t="s">
        <v>189</v>
      </c>
    </row>
    <row r="34">
      <c r="C34" s="79"/>
    </row>
    <row r="35">
      <c r="A35" s="15" t="s">
        <v>53</v>
      </c>
      <c r="B35" s="15">
        <v>23.0</v>
      </c>
      <c r="C35" s="79">
        <v>0.9815681712934747</v>
      </c>
      <c r="D35" s="15" t="s">
        <v>119</v>
      </c>
      <c r="E35" s="68" t="s">
        <v>120</v>
      </c>
      <c r="F35" s="15" t="s">
        <v>121</v>
      </c>
      <c r="N35" s="15" t="s">
        <v>558</v>
      </c>
    </row>
    <row r="36">
      <c r="B36" s="15">
        <v>24.0</v>
      </c>
      <c r="C36" s="102">
        <v>0.9839710069427383</v>
      </c>
      <c r="D36" s="15" t="s">
        <v>122</v>
      </c>
      <c r="E36" s="68" t="s">
        <v>123</v>
      </c>
      <c r="F36" s="15" t="s">
        <v>121</v>
      </c>
      <c r="N36" s="15" t="s">
        <v>535</v>
      </c>
    </row>
    <row r="37">
      <c r="B37" s="15">
        <v>25.0</v>
      </c>
      <c r="C37" s="79">
        <v>0.9877271412042319</v>
      </c>
      <c r="D37" s="15" t="s">
        <v>165</v>
      </c>
      <c r="E37" s="15">
        <v>300.0</v>
      </c>
      <c r="F37" s="15" t="s">
        <v>121</v>
      </c>
      <c r="G37" s="15" t="s">
        <v>559</v>
      </c>
      <c r="H37" s="15">
        <v>1080.0</v>
      </c>
      <c r="I37" s="15" t="s">
        <v>553</v>
      </c>
      <c r="N37" s="15" t="s">
        <v>560</v>
      </c>
    </row>
    <row r="38">
      <c r="B38" s="15">
        <v>26.0</v>
      </c>
      <c r="C38" s="79">
        <v>0.9933158217609162</v>
      </c>
      <c r="D38" s="15" t="s">
        <v>169</v>
      </c>
      <c r="E38" s="15">
        <v>1800.0</v>
      </c>
      <c r="F38" s="15" t="s">
        <v>121</v>
      </c>
      <c r="H38" s="15">
        <v>1080.0</v>
      </c>
      <c r="J38" s="15">
        <v>2.5</v>
      </c>
      <c r="N38" s="15" t="s">
        <v>286</v>
      </c>
    </row>
    <row r="39">
      <c r="B39" s="15">
        <v>27.0</v>
      </c>
      <c r="C39" s="79">
        <v>0.008333333333333333</v>
      </c>
      <c r="D39" s="15" t="s">
        <v>169</v>
      </c>
      <c r="E39" s="68">
        <v>1800.0</v>
      </c>
      <c r="F39" s="15" t="s">
        <v>121</v>
      </c>
      <c r="G39" s="15" t="s">
        <v>561</v>
      </c>
      <c r="H39" s="15">
        <v>1080.0</v>
      </c>
      <c r="J39" s="15">
        <v>2.1</v>
      </c>
      <c r="N39" s="15" t="s">
        <v>176</v>
      </c>
    </row>
    <row r="40">
      <c r="B40" s="15">
        <v>28.0</v>
      </c>
      <c r="C40" s="102">
        <v>0.0375</v>
      </c>
      <c r="D40" s="15" t="s">
        <v>169</v>
      </c>
      <c r="E40" s="68">
        <v>1800.0</v>
      </c>
      <c r="F40" s="15" t="s">
        <v>121</v>
      </c>
      <c r="G40" s="15" t="s">
        <v>562</v>
      </c>
      <c r="H40" s="15">
        <v>1080.0</v>
      </c>
      <c r="J40" s="15">
        <v>2.3</v>
      </c>
      <c r="N40" s="15" t="s">
        <v>179</v>
      </c>
    </row>
    <row r="41">
      <c r="B41" s="15">
        <v>29.0</v>
      </c>
      <c r="C41" s="79">
        <v>0.04583333333333333</v>
      </c>
      <c r="D41" s="15" t="s">
        <v>169</v>
      </c>
      <c r="E41" s="68">
        <v>1800.0</v>
      </c>
      <c r="F41" s="15" t="s">
        <v>121</v>
      </c>
      <c r="G41" s="15" t="s">
        <v>563</v>
      </c>
      <c r="H41" s="15">
        <v>1080.0</v>
      </c>
      <c r="J41" s="15">
        <v>2.4</v>
      </c>
      <c r="N41" s="15" t="s">
        <v>181</v>
      </c>
    </row>
    <row r="42">
      <c r="C42" s="79"/>
      <c r="I42" s="68"/>
    </row>
    <row r="43">
      <c r="A43" s="15" t="s">
        <v>44</v>
      </c>
      <c r="B43" s="15">
        <v>30.0</v>
      </c>
      <c r="C43" s="79">
        <v>0.11194105324102566</v>
      </c>
      <c r="D43" s="15" t="s">
        <v>122</v>
      </c>
      <c r="E43" s="68" t="s">
        <v>123</v>
      </c>
      <c r="F43" s="15" t="s">
        <v>121</v>
      </c>
      <c r="I43" s="68"/>
      <c r="N43" s="15" t="s">
        <v>564</v>
      </c>
    </row>
    <row r="44">
      <c r="B44" s="15">
        <v>31.0</v>
      </c>
      <c r="C44" s="79">
        <v>0.11244469907251187</v>
      </c>
      <c r="D44" s="15" t="s">
        <v>119</v>
      </c>
      <c r="E44" s="68" t="s">
        <v>120</v>
      </c>
      <c r="F44" s="15" t="s">
        <v>121</v>
      </c>
      <c r="I44" s="24"/>
      <c r="N44" s="15" t="s">
        <v>535</v>
      </c>
    </row>
    <row r="45">
      <c r="B45" s="15">
        <v>32.0</v>
      </c>
      <c r="C45" s="102">
        <v>0.11532755786902271</v>
      </c>
      <c r="D45" s="15" t="s">
        <v>165</v>
      </c>
      <c r="E45" s="68">
        <v>300.0</v>
      </c>
      <c r="F45" s="15" t="s">
        <v>121</v>
      </c>
      <c r="G45" s="15" t="s">
        <v>565</v>
      </c>
      <c r="H45" s="15">
        <v>1080.0</v>
      </c>
      <c r="I45" s="15" t="s">
        <v>553</v>
      </c>
      <c r="J45" s="15">
        <v>1.9</v>
      </c>
    </row>
    <row r="46">
      <c r="B46" s="15">
        <v>33.0</v>
      </c>
      <c r="C46" s="79">
        <v>0.12368694444012363</v>
      </c>
      <c r="D46" s="15" t="s">
        <v>169</v>
      </c>
      <c r="E46" s="68">
        <v>1800.0</v>
      </c>
      <c r="F46" s="15" t="s">
        <v>121</v>
      </c>
      <c r="G46" s="15" t="s">
        <v>566</v>
      </c>
      <c r="H46" s="15">
        <v>1060.0</v>
      </c>
      <c r="J46" s="15">
        <v>2.0</v>
      </c>
      <c r="N46" s="15" t="s">
        <v>176</v>
      </c>
    </row>
    <row r="47">
      <c r="B47" s="15">
        <v>34.0</v>
      </c>
      <c r="C47" s="79">
        <v>0.14592190972325625</v>
      </c>
      <c r="D47" s="15" t="s">
        <v>169</v>
      </c>
      <c r="E47" s="15">
        <v>1800.0</v>
      </c>
      <c r="F47" s="15" t="s">
        <v>121</v>
      </c>
      <c r="G47" s="15" t="s">
        <v>567</v>
      </c>
      <c r="H47" s="15">
        <v>1060.0</v>
      </c>
      <c r="J47" s="15">
        <v>2.3</v>
      </c>
      <c r="N47" s="15" t="s">
        <v>179</v>
      </c>
    </row>
    <row r="48">
      <c r="B48" s="15">
        <v>35.0</v>
      </c>
      <c r="C48" s="80">
        <v>0.16805555555555557</v>
      </c>
      <c r="D48" s="11" t="s">
        <v>169</v>
      </c>
      <c r="E48" s="24">
        <v>1800.0</v>
      </c>
      <c r="F48" s="15" t="s">
        <v>121</v>
      </c>
      <c r="G48" s="15" t="s">
        <v>568</v>
      </c>
      <c r="H48" s="15">
        <v>1060.0</v>
      </c>
      <c r="J48" s="15">
        <v>2.7</v>
      </c>
      <c r="N48" s="15" t="s">
        <v>181</v>
      </c>
    </row>
    <row r="49">
      <c r="C49" s="80"/>
      <c r="D49" s="2"/>
      <c r="E49" s="24"/>
    </row>
    <row r="50">
      <c r="B50" s="15">
        <v>36.0</v>
      </c>
      <c r="C50" s="80">
        <v>0.19366268518206198</v>
      </c>
      <c r="D50" s="11" t="s">
        <v>547</v>
      </c>
      <c r="E50" s="24">
        <v>30.0</v>
      </c>
      <c r="F50" s="15" t="s">
        <v>121</v>
      </c>
      <c r="G50" s="15" t="s">
        <v>559</v>
      </c>
      <c r="H50" s="15">
        <v>1060.0</v>
      </c>
      <c r="N50" s="15" t="s">
        <v>569</v>
      </c>
    </row>
    <row r="51">
      <c r="B51" s="15">
        <v>37.0</v>
      </c>
      <c r="C51" s="80">
        <v>0.19716563657857478</v>
      </c>
      <c r="D51" s="11" t="s">
        <v>169</v>
      </c>
      <c r="E51" s="24">
        <v>150.0</v>
      </c>
      <c r="F51" s="15" t="s">
        <v>121</v>
      </c>
      <c r="G51" s="15" t="s">
        <v>570</v>
      </c>
      <c r="H51" s="15">
        <v>1060.0</v>
      </c>
      <c r="K51" s="15">
        <v>0.0</v>
      </c>
      <c r="L51" s="15" t="s">
        <v>571</v>
      </c>
      <c r="N51" s="15" t="s">
        <v>569</v>
      </c>
    </row>
    <row r="52">
      <c r="B52" s="15">
        <v>38.0</v>
      </c>
      <c r="C52" s="79">
        <v>0.2004802893497981</v>
      </c>
      <c r="D52" s="11" t="s">
        <v>169</v>
      </c>
      <c r="E52" s="24">
        <v>150.0</v>
      </c>
      <c r="F52" s="15" t="s">
        <v>121</v>
      </c>
      <c r="G52" s="15" t="s">
        <v>572</v>
      </c>
      <c r="H52" s="15">
        <v>1060.0</v>
      </c>
      <c r="K52" s="15" t="s">
        <v>551</v>
      </c>
      <c r="L52" s="15">
        <v>0.0</v>
      </c>
      <c r="N52" s="15" t="s">
        <v>569</v>
      </c>
    </row>
    <row r="53">
      <c r="B53" s="15">
        <v>39.0</v>
      </c>
      <c r="C53" s="79">
        <v>0.20379962962761056</v>
      </c>
      <c r="D53" s="15" t="s">
        <v>169</v>
      </c>
      <c r="E53" s="15">
        <v>150.0</v>
      </c>
      <c r="F53" s="15" t="s">
        <v>121</v>
      </c>
      <c r="G53" s="15" t="s">
        <v>573</v>
      </c>
      <c r="H53" s="15">
        <v>1060.0</v>
      </c>
      <c r="K53" s="15">
        <v>0.0</v>
      </c>
      <c r="L53" s="15" t="s">
        <v>571</v>
      </c>
      <c r="N53" s="15" t="s">
        <v>569</v>
      </c>
    </row>
    <row r="54">
      <c r="B54" s="15">
        <v>40.0</v>
      </c>
      <c r="C54" s="79">
        <v>0.2080038541680551</v>
      </c>
      <c r="D54" s="15" t="s">
        <v>547</v>
      </c>
      <c r="E54" s="15">
        <v>30.0</v>
      </c>
      <c r="F54" s="15" t="s">
        <v>121</v>
      </c>
      <c r="G54" s="15" t="s">
        <v>574</v>
      </c>
      <c r="H54" s="15">
        <v>1060.0</v>
      </c>
      <c r="N54" s="15" t="s">
        <v>575</v>
      </c>
    </row>
    <row r="55">
      <c r="B55" s="15">
        <v>41.0</v>
      </c>
      <c r="C55" s="79">
        <v>0.2102021875034552</v>
      </c>
      <c r="D55" s="15" t="s">
        <v>169</v>
      </c>
      <c r="E55" s="15">
        <v>150.0</v>
      </c>
      <c r="F55" s="15" t="s">
        <v>121</v>
      </c>
      <c r="G55" s="15" t="s">
        <v>574</v>
      </c>
      <c r="H55" s="15">
        <v>1060.0</v>
      </c>
      <c r="N55" s="15" t="s">
        <v>575</v>
      </c>
    </row>
    <row r="56">
      <c r="B56" s="15">
        <v>42.0</v>
      </c>
      <c r="C56" s="79">
        <v>0.2125631828675978</v>
      </c>
      <c r="D56" s="15" t="s">
        <v>169</v>
      </c>
      <c r="E56" s="15">
        <v>150.0</v>
      </c>
      <c r="F56" s="15" t="s">
        <v>121</v>
      </c>
      <c r="G56" s="15" t="s">
        <v>557</v>
      </c>
      <c r="H56" s="15">
        <v>1060.0</v>
      </c>
      <c r="K56" s="15" t="s">
        <v>551</v>
      </c>
      <c r="L56" s="15" t="s">
        <v>310</v>
      </c>
      <c r="N56" s="15" t="s">
        <v>575</v>
      </c>
    </row>
    <row r="57">
      <c r="B57" s="15">
        <v>43.0</v>
      </c>
      <c r="C57" s="79">
        <v>0.2152777777777778</v>
      </c>
      <c r="D57" s="15" t="s">
        <v>169</v>
      </c>
      <c r="E57" s="15">
        <v>150.0</v>
      </c>
      <c r="F57" s="15" t="s">
        <v>121</v>
      </c>
      <c r="G57" s="15" t="s">
        <v>576</v>
      </c>
      <c r="H57" s="15">
        <v>1060.0</v>
      </c>
      <c r="K57" s="15">
        <v>0.0</v>
      </c>
      <c r="L57" s="15" t="s">
        <v>310</v>
      </c>
      <c r="N57" s="15" t="s">
        <v>575</v>
      </c>
    </row>
    <row r="58">
      <c r="B58" s="15">
        <v>44.0</v>
      </c>
      <c r="C58" s="102">
        <v>0.21934719907585531</v>
      </c>
      <c r="D58" s="15" t="s">
        <v>119</v>
      </c>
      <c r="E58" s="68" t="s">
        <v>120</v>
      </c>
      <c r="F58" s="15" t="s">
        <v>121</v>
      </c>
      <c r="N58" s="11"/>
    </row>
    <row r="59">
      <c r="B59" s="15">
        <v>45.0</v>
      </c>
      <c r="C59" s="79">
        <v>0.22239465278107673</v>
      </c>
      <c r="D59" s="15" t="s">
        <v>122</v>
      </c>
      <c r="E59" s="68" t="s">
        <v>123</v>
      </c>
      <c r="F59" s="15" t="s">
        <v>121</v>
      </c>
      <c r="N59" s="11"/>
    </row>
    <row r="60">
      <c r="C60" s="79"/>
      <c r="N60" s="11"/>
    </row>
    <row r="61">
      <c r="B61" s="15">
        <v>46.0</v>
      </c>
      <c r="C61" s="79">
        <v>0.24234953703703704</v>
      </c>
      <c r="D61" s="82" t="s">
        <v>137</v>
      </c>
      <c r="E61" s="15" t="s">
        <v>146</v>
      </c>
      <c r="F61" s="15" t="s">
        <v>121</v>
      </c>
      <c r="N61" s="2" t="s">
        <v>577</v>
      </c>
    </row>
    <row r="62">
      <c r="B62" s="15">
        <v>47.0</v>
      </c>
      <c r="C62" s="79">
        <v>0.24429740740743</v>
      </c>
      <c r="D62" s="82" t="s">
        <v>137</v>
      </c>
      <c r="E62" s="15" t="s">
        <v>578</v>
      </c>
      <c r="F62" s="15" t="s">
        <v>121</v>
      </c>
      <c r="N62" s="82" t="s">
        <v>579</v>
      </c>
    </row>
    <row r="63">
      <c r="B63" s="15">
        <v>48.0</v>
      </c>
      <c r="C63" s="79">
        <v>0.24665168981300667</v>
      </c>
      <c r="D63" s="82" t="s">
        <v>137</v>
      </c>
      <c r="E63" s="15" t="s">
        <v>580</v>
      </c>
      <c r="F63" s="15" t="s">
        <v>121</v>
      </c>
      <c r="N63" s="82" t="s">
        <v>522</v>
      </c>
    </row>
    <row r="64">
      <c r="B64" s="15">
        <v>49.0</v>
      </c>
      <c r="C64" s="79">
        <v>0.2489273958344711</v>
      </c>
      <c r="D64" s="82" t="s">
        <v>137</v>
      </c>
      <c r="E64" s="15" t="s">
        <v>527</v>
      </c>
      <c r="F64" s="15" t="s">
        <v>121</v>
      </c>
      <c r="N64" s="82" t="s">
        <v>581</v>
      </c>
    </row>
    <row r="65">
      <c r="B65" s="15">
        <v>50.0</v>
      </c>
      <c r="C65" s="79">
        <v>0.25036695601738757</v>
      </c>
      <c r="D65" s="82" t="s">
        <v>137</v>
      </c>
      <c r="E65" s="15" t="s">
        <v>582</v>
      </c>
      <c r="F65" s="15" t="s">
        <v>121</v>
      </c>
      <c r="N65" s="82" t="s">
        <v>583</v>
      </c>
    </row>
    <row r="66">
      <c r="C66" s="79"/>
    </row>
    <row r="67">
      <c r="C67" s="79"/>
    </row>
    <row r="68">
      <c r="C68" s="79"/>
    </row>
    <row r="69">
      <c r="C69" s="79"/>
    </row>
    <row r="70">
      <c r="C70" s="79"/>
    </row>
    <row r="71">
      <c r="C71" s="79"/>
    </row>
    <row r="72">
      <c r="C72" s="79"/>
    </row>
    <row r="73">
      <c r="C73" s="79"/>
    </row>
    <row r="75">
      <c r="C75" s="79"/>
    </row>
    <row r="76">
      <c r="C76" s="79"/>
    </row>
    <row r="77">
      <c r="C77" s="79"/>
    </row>
    <row r="78">
      <c r="C78" s="79"/>
    </row>
    <row r="79">
      <c r="C79" s="79"/>
    </row>
    <row r="81">
      <c r="C81" s="79"/>
      <c r="E81" s="68"/>
    </row>
    <row r="82">
      <c r="C82" s="79"/>
      <c r="E82" s="68"/>
    </row>
    <row r="84">
      <c r="C84" s="79"/>
    </row>
  </sheetData>
  <mergeCells count="13">
    <mergeCell ref="B5:B6"/>
    <mergeCell ref="C5:C6"/>
    <mergeCell ref="K5:M5"/>
    <mergeCell ref="N5:N6"/>
    <mergeCell ref="O5:S6"/>
    <mergeCell ref="O7:S7"/>
    <mergeCell ref="C1:F1"/>
    <mergeCell ref="H1:N1"/>
    <mergeCell ref="O1:S1"/>
    <mergeCell ref="H2:N2"/>
    <mergeCell ref="O2:S2"/>
    <mergeCell ref="O3:S3"/>
    <mergeCell ref="O4:S4"/>
  </mergeCells>
  <conditionalFormatting sqref="C48:C52">
    <cfRule type="cellIs" dxfId="0" priority="1" operator="equal">
      <formula>"datetime here"</formula>
    </cfRule>
  </conditionalFormatting>
  <conditionalFormatting sqref="C48:C52">
    <cfRule type="notContainsBlanks" dxfId="1" priority="2">
      <formula>LEN(TRIM(C48))&gt;0</formula>
    </cfRule>
  </conditionalFormatting>
  <drawing r:id="rId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584</v>
      </c>
      <c r="D1" s="43"/>
      <c r="E1" s="43"/>
      <c r="F1" s="44"/>
      <c r="G1" s="41" t="s">
        <v>91</v>
      </c>
      <c r="H1" s="89" t="s">
        <v>150</v>
      </c>
      <c r="I1" s="46"/>
      <c r="J1" s="46"/>
      <c r="K1" s="46"/>
      <c r="L1" s="46"/>
      <c r="M1" s="46"/>
      <c r="N1" s="47"/>
      <c r="O1" s="45"/>
      <c r="P1" s="46"/>
      <c r="Q1" s="46"/>
      <c r="R1" s="46"/>
      <c r="S1" s="47"/>
    </row>
    <row r="2">
      <c r="A2" s="48"/>
      <c r="B2" s="49" t="s">
        <v>92</v>
      </c>
      <c r="C2" s="50" t="s">
        <v>531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585</v>
      </c>
    </row>
    <row r="8">
      <c r="N8" s="15" t="s">
        <v>280</v>
      </c>
    </row>
    <row r="9">
      <c r="A9" s="15" t="s">
        <v>39</v>
      </c>
      <c r="B9" s="15">
        <v>1.0</v>
      </c>
      <c r="C9" s="79">
        <v>0.7788680092635332</v>
      </c>
      <c r="D9" s="15" t="s">
        <v>122</v>
      </c>
      <c r="E9" s="68" t="s">
        <v>123</v>
      </c>
      <c r="F9" s="15" t="s">
        <v>121</v>
      </c>
      <c r="N9" s="15" t="s">
        <v>586</v>
      </c>
    </row>
    <row r="10">
      <c r="B10" s="15">
        <v>2.0</v>
      </c>
      <c r="C10" s="79">
        <v>0.7847850810212549</v>
      </c>
      <c r="D10" s="15" t="s">
        <v>119</v>
      </c>
      <c r="E10" s="68" t="s">
        <v>120</v>
      </c>
      <c r="F10" s="15" t="s">
        <v>121</v>
      </c>
    </row>
    <row r="11">
      <c r="B11" s="15">
        <v>3.0</v>
      </c>
      <c r="C11" s="79">
        <v>0.7882870370370371</v>
      </c>
      <c r="D11" s="15" t="s">
        <v>119</v>
      </c>
      <c r="E11" s="15" t="s">
        <v>120</v>
      </c>
      <c r="F11" s="15" t="s">
        <v>121</v>
      </c>
      <c r="N11" s="15" t="s">
        <v>587</v>
      </c>
    </row>
    <row r="12">
      <c r="B12" s="15">
        <v>4.0</v>
      </c>
      <c r="C12" s="79">
        <v>0.791412037037037</v>
      </c>
      <c r="D12" s="15" t="s">
        <v>122</v>
      </c>
      <c r="E12" s="68" t="s">
        <v>123</v>
      </c>
      <c r="F12" s="15" t="s">
        <v>121</v>
      </c>
      <c r="N12" s="15" t="s">
        <v>588</v>
      </c>
    </row>
    <row r="13">
      <c r="B13" s="15">
        <v>5.0</v>
      </c>
      <c r="C13" s="79">
        <v>0.8023848726879805</v>
      </c>
      <c r="D13" s="15" t="s">
        <v>282</v>
      </c>
      <c r="E13" s="15" t="s">
        <v>589</v>
      </c>
      <c r="F13" s="15" t="s">
        <v>121</v>
      </c>
      <c r="N13" s="15" t="s">
        <v>590</v>
      </c>
    </row>
    <row r="15">
      <c r="B15" s="15">
        <v>6.0</v>
      </c>
      <c r="C15" s="79">
        <v>0.812974537037037</v>
      </c>
      <c r="D15" s="82" t="s">
        <v>137</v>
      </c>
      <c r="E15" s="73" t="s">
        <v>134</v>
      </c>
      <c r="F15" s="15" t="s">
        <v>121</v>
      </c>
      <c r="L15" s="15" t="s">
        <v>424</v>
      </c>
      <c r="N15" s="82" t="s">
        <v>591</v>
      </c>
    </row>
    <row r="16">
      <c r="B16" s="15">
        <v>7.0</v>
      </c>
      <c r="C16" s="79">
        <v>0.8151576620366541</v>
      </c>
      <c r="D16" s="82" t="s">
        <v>137</v>
      </c>
      <c r="E16" s="15" t="s">
        <v>592</v>
      </c>
      <c r="F16" s="15" t="s">
        <v>121</v>
      </c>
      <c r="N16" s="82" t="s">
        <v>593</v>
      </c>
    </row>
    <row r="17">
      <c r="B17" s="15">
        <v>8.0</v>
      </c>
      <c r="C17" s="104">
        <v>0.8166666666666667</v>
      </c>
      <c r="D17" s="82" t="s">
        <v>137</v>
      </c>
      <c r="E17" s="15" t="s">
        <v>594</v>
      </c>
      <c r="F17" s="15" t="s">
        <v>121</v>
      </c>
      <c r="N17" s="82" t="s">
        <v>595</v>
      </c>
    </row>
    <row r="18">
      <c r="B18" s="15">
        <v>9.0</v>
      </c>
      <c r="C18" s="79">
        <v>0.8186567476805067</v>
      </c>
      <c r="D18" s="82" t="s">
        <v>137</v>
      </c>
      <c r="E18" s="15" t="s">
        <v>596</v>
      </c>
      <c r="F18" s="15" t="s">
        <v>121</v>
      </c>
      <c r="G18" s="15"/>
      <c r="N18" s="15" t="s">
        <v>597</v>
      </c>
      <c r="O18" s="15"/>
    </row>
    <row r="19">
      <c r="B19" s="15">
        <v>10.0</v>
      </c>
      <c r="C19" s="79">
        <v>0.8210061226855032</v>
      </c>
      <c r="D19" s="82" t="s">
        <v>137</v>
      </c>
      <c r="E19" s="15" t="s">
        <v>598</v>
      </c>
      <c r="F19" s="15" t="s">
        <v>121</v>
      </c>
      <c r="G19" s="15"/>
      <c r="N19" s="82" t="s">
        <v>599</v>
      </c>
    </row>
    <row r="21">
      <c r="B21" s="15">
        <v>11.0</v>
      </c>
      <c r="C21" s="104">
        <v>0.8277777777777777</v>
      </c>
      <c r="D21" s="15" t="s">
        <v>282</v>
      </c>
      <c r="E21" s="15" t="s">
        <v>589</v>
      </c>
      <c r="F21" s="15" t="s">
        <v>121</v>
      </c>
      <c r="N21" s="15" t="s">
        <v>600</v>
      </c>
    </row>
    <row r="22">
      <c r="B22" s="15">
        <v>12.0</v>
      </c>
      <c r="C22" s="104">
        <v>0.8277777777777777</v>
      </c>
      <c r="D22" s="15" t="s">
        <v>282</v>
      </c>
      <c r="E22" s="15" t="s">
        <v>589</v>
      </c>
      <c r="F22" s="15" t="s">
        <v>121</v>
      </c>
      <c r="N22" s="15" t="s">
        <v>601</v>
      </c>
    </row>
    <row r="23">
      <c r="N23" s="15" t="s">
        <v>602</v>
      </c>
    </row>
    <row r="25">
      <c r="B25" s="15">
        <v>13.0</v>
      </c>
      <c r="C25" s="79">
        <v>0.8556859722230001</v>
      </c>
      <c r="D25" s="15" t="s">
        <v>165</v>
      </c>
      <c r="E25" s="15">
        <v>30.0</v>
      </c>
      <c r="F25" s="15" t="s">
        <v>121</v>
      </c>
      <c r="J25" s="15">
        <v>2.0</v>
      </c>
      <c r="N25" s="11" t="s">
        <v>603</v>
      </c>
    </row>
    <row r="26">
      <c r="B26" s="15">
        <v>14.0</v>
      </c>
      <c r="C26" s="79">
        <v>0.8576668750029057</v>
      </c>
      <c r="D26" s="15" t="s">
        <v>169</v>
      </c>
      <c r="E26" s="15">
        <v>240.0</v>
      </c>
      <c r="F26" s="15" t="s">
        <v>121</v>
      </c>
      <c r="N26" s="11" t="s">
        <v>603</v>
      </c>
    </row>
    <row r="27">
      <c r="B27" s="15">
        <v>15.0</v>
      </c>
      <c r="C27" s="79">
        <v>0.8616479513875674</v>
      </c>
      <c r="D27" s="15" t="s">
        <v>169</v>
      </c>
      <c r="E27" s="15">
        <v>240.0</v>
      </c>
      <c r="F27" s="15" t="s">
        <v>121</v>
      </c>
      <c r="K27" s="15" t="s">
        <v>205</v>
      </c>
      <c r="L27" s="15" t="s">
        <v>571</v>
      </c>
      <c r="N27" s="11" t="s">
        <v>603</v>
      </c>
    </row>
    <row r="28">
      <c r="B28" s="15">
        <v>16.0</v>
      </c>
      <c r="C28" s="79">
        <v>0.86596368055325</v>
      </c>
      <c r="D28" s="15" t="s">
        <v>169</v>
      </c>
      <c r="E28" s="15">
        <v>240.0</v>
      </c>
      <c r="F28" s="15" t="s">
        <v>121</v>
      </c>
      <c r="K28" s="15" t="s">
        <v>461</v>
      </c>
      <c r="L28" s="15" t="s">
        <v>491</v>
      </c>
      <c r="N28" s="11" t="s">
        <v>603</v>
      </c>
    </row>
    <row r="29">
      <c r="B29" s="15">
        <v>17.0</v>
      </c>
      <c r="C29" s="79">
        <v>0.8702451620338252</v>
      </c>
      <c r="D29" s="15" t="s">
        <v>165</v>
      </c>
      <c r="E29" s="15">
        <v>30.0</v>
      </c>
      <c r="F29" s="15" t="s">
        <v>121</v>
      </c>
      <c r="N29" s="11" t="s">
        <v>604</v>
      </c>
    </row>
    <row r="30">
      <c r="B30" s="15">
        <v>18.0</v>
      </c>
      <c r="C30" s="79">
        <v>0.8725471180514432</v>
      </c>
      <c r="D30" s="15" t="s">
        <v>169</v>
      </c>
      <c r="E30" s="15">
        <v>240.0</v>
      </c>
      <c r="F30" s="15" t="s">
        <v>121</v>
      </c>
      <c r="N30" s="11" t="s">
        <v>604</v>
      </c>
    </row>
    <row r="31">
      <c r="B31" s="15">
        <v>19.0</v>
      </c>
      <c r="C31" s="79">
        <v>0.8764292939813458</v>
      </c>
      <c r="D31" s="15" t="s">
        <v>169</v>
      </c>
      <c r="E31" s="15">
        <v>240.0</v>
      </c>
      <c r="F31" s="15" t="s">
        <v>121</v>
      </c>
      <c r="K31" s="15" t="s">
        <v>327</v>
      </c>
      <c r="L31" s="15" t="s">
        <v>310</v>
      </c>
      <c r="N31" s="11" t="s">
        <v>604</v>
      </c>
    </row>
    <row r="32">
      <c r="B32" s="15">
        <v>20.0</v>
      </c>
      <c r="C32" s="79">
        <v>0.8806864004582167</v>
      </c>
      <c r="D32" s="15" t="s">
        <v>169</v>
      </c>
      <c r="E32" s="15">
        <v>240.0</v>
      </c>
      <c r="F32" s="15" t="s">
        <v>121</v>
      </c>
      <c r="K32" s="15" t="s">
        <v>490</v>
      </c>
      <c r="L32" s="15" t="s">
        <v>491</v>
      </c>
      <c r="N32" s="11" t="s">
        <v>604</v>
      </c>
    </row>
    <row r="34">
      <c r="B34" s="15">
        <v>21.0</v>
      </c>
      <c r="C34" s="79">
        <v>0.8859098726825323</v>
      </c>
      <c r="D34" s="15" t="s">
        <v>547</v>
      </c>
      <c r="E34" s="15">
        <v>300.0</v>
      </c>
      <c r="F34" s="15" t="s">
        <v>121</v>
      </c>
      <c r="H34" s="15">
        <v>1090.0</v>
      </c>
      <c r="I34" s="15" t="s">
        <v>167</v>
      </c>
      <c r="J34" s="15">
        <v>2.1</v>
      </c>
    </row>
    <row r="35">
      <c r="B35" s="15">
        <v>22.0</v>
      </c>
      <c r="C35" s="79">
        <v>0.891186886568903</v>
      </c>
      <c r="D35" s="15" t="s">
        <v>169</v>
      </c>
      <c r="E35" s="15">
        <v>1800.0</v>
      </c>
      <c r="F35" s="15" t="s">
        <v>121</v>
      </c>
      <c r="H35" s="15">
        <v>1090.0</v>
      </c>
      <c r="I35" s="15" t="s">
        <v>167</v>
      </c>
      <c r="N35" s="15" t="s">
        <v>286</v>
      </c>
    </row>
    <row r="36">
      <c r="B36" s="15">
        <v>23.0</v>
      </c>
      <c r="C36" s="104">
        <v>0.9131944444444444</v>
      </c>
      <c r="D36" s="15" t="s">
        <v>169</v>
      </c>
      <c r="E36" s="15">
        <v>1800.0</v>
      </c>
      <c r="F36" s="15" t="s">
        <v>121</v>
      </c>
      <c r="H36" s="15">
        <v>1090.0</v>
      </c>
      <c r="I36" s="15" t="s">
        <v>167</v>
      </c>
      <c r="N36" s="15" t="s">
        <v>176</v>
      </c>
    </row>
    <row r="37">
      <c r="B37" s="15">
        <v>24.0</v>
      </c>
      <c r="C37" s="104">
        <v>0.9354166666666667</v>
      </c>
      <c r="D37" s="15" t="s">
        <v>169</v>
      </c>
      <c r="E37" s="15">
        <v>1800.0</v>
      </c>
      <c r="F37" s="15" t="s">
        <v>121</v>
      </c>
      <c r="H37" s="15">
        <v>1090.0</v>
      </c>
      <c r="I37" s="15" t="s">
        <v>167</v>
      </c>
      <c r="N37" s="15" t="s">
        <v>179</v>
      </c>
    </row>
    <row r="38">
      <c r="B38" s="15">
        <v>25.0</v>
      </c>
      <c r="C38" s="79">
        <v>0.958010023146926</v>
      </c>
      <c r="D38" s="15" t="s">
        <v>169</v>
      </c>
      <c r="E38" s="15">
        <v>1800.0</v>
      </c>
      <c r="F38" s="15" t="s">
        <v>121</v>
      </c>
      <c r="G38" s="15" t="s">
        <v>576</v>
      </c>
      <c r="H38" s="15">
        <v>1090.0</v>
      </c>
      <c r="I38" s="15" t="s">
        <v>167</v>
      </c>
      <c r="N38" s="15" t="s">
        <v>605</v>
      </c>
    </row>
    <row r="39">
      <c r="B39" s="15">
        <v>26.0</v>
      </c>
      <c r="C39" s="79">
        <v>0.9805439814814815</v>
      </c>
      <c r="D39" s="15" t="s">
        <v>119</v>
      </c>
      <c r="E39" s="68" t="s">
        <v>120</v>
      </c>
      <c r="F39" s="15" t="s">
        <v>121</v>
      </c>
      <c r="I39" s="91"/>
    </row>
    <row r="40">
      <c r="B40" s="15">
        <v>27.0</v>
      </c>
      <c r="C40" s="105">
        <v>0.9830102083360543</v>
      </c>
      <c r="D40" s="15" t="s">
        <v>122</v>
      </c>
      <c r="E40" s="68" t="s">
        <v>123</v>
      </c>
      <c r="F40" s="15" t="s">
        <v>121</v>
      </c>
      <c r="I40" s="91"/>
      <c r="N40" s="15" t="s">
        <v>606</v>
      </c>
    </row>
    <row r="41">
      <c r="B41" s="15">
        <v>28.0</v>
      </c>
      <c r="C41" s="79">
        <v>0.9904444791682181</v>
      </c>
      <c r="D41" s="15" t="s">
        <v>169</v>
      </c>
      <c r="E41" s="68">
        <v>1800.0</v>
      </c>
      <c r="F41" s="15" t="s">
        <v>121</v>
      </c>
      <c r="G41" s="15" t="s">
        <v>607</v>
      </c>
      <c r="H41" s="15">
        <v>1090.0</v>
      </c>
      <c r="I41" s="68" t="s">
        <v>167</v>
      </c>
      <c r="J41" s="15">
        <v>1.9</v>
      </c>
      <c r="N41" s="15" t="s">
        <v>184</v>
      </c>
    </row>
    <row r="42">
      <c r="B42" s="15">
        <v>29.0</v>
      </c>
      <c r="C42" s="79">
        <v>0.012611192127224058</v>
      </c>
      <c r="D42" s="15" t="s">
        <v>169</v>
      </c>
      <c r="E42" s="68">
        <v>1800.0</v>
      </c>
      <c r="F42" s="15" t="s">
        <v>121</v>
      </c>
      <c r="H42" s="15">
        <v>1090.0</v>
      </c>
      <c r="I42" s="68" t="s">
        <v>167</v>
      </c>
      <c r="N42" s="15" t="s">
        <v>187</v>
      </c>
    </row>
    <row r="43">
      <c r="B43" s="15">
        <v>30.0</v>
      </c>
      <c r="C43" s="79">
        <v>0.03523230324208271</v>
      </c>
      <c r="D43" s="15" t="s">
        <v>169</v>
      </c>
      <c r="E43" s="68">
        <v>1800.0</v>
      </c>
      <c r="F43" s="15" t="s">
        <v>121</v>
      </c>
      <c r="H43" s="15">
        <v>1090.0</v>
      </c>
      <c r="I43" s="68" t="s">
        <v>167</v>
      </c>
      <c r="N43" s="15" t="s">
        <v>189</v>
      </c>
    </row>
    <row r="45">
      <c r="A45" s="15" t="s">
        <v>35</v>
      </c>
      <c r="B45" s="15">
        <v>31.0</v>
      </c>
      <c r="C45" s="105">
        <v>0.08706866898137378</v>
      </c>
      <c r="D45" s="15" t="s">
        <v>119</v>
      </c>
      <c r="E45" s="68" t="s">
        <v>120</v>
      </c>
      <c r="F45" s="15" t="s">
        <v>121</v>
      </c>
      <c r="N45" s="15" t="s">
        <v>608</v>
      </c>
    </row>
    <row r="46">
      <c r="B46" s="15">
        <v>32.0</v>
      </c>
      <c r="C46" s="79">
        <v>0.08980430555675412</v>
      </c>
      <c r="D46" s="15" t="s">
        <v>122</v>
      </c>
      <c r="E46" s="68" t="s">
        <v>123</v>
      </c>
      <c r="F46" s="15" t="s">
        <v>121</v>
      </c>
      <c r="N46" s="15" t="s">
        <v>609</v>
      </c>
    </row>
    <row r="48">
      <c r="B48" s="15">
        <v>33.0</v>
      </c>
      <c r="C48" s="79">
        <v>0.09319371527817566</v>
      </c>
      <c r="D48" s="15" t="s">
        <v>547</v>
      </c>
      <c r="E48" s="15">
        <v>300.0</v>
      </c>
      <c r="F48" s="15" t="s">
        <v>121</v>
      </c>
      <c r="G48" s="15" t="s">
        <v>610</v>
      </c>
      <c r="H48" s="15">
        <v>1050.0</v>
      </c>
      <c r="I48" s="15" t="s">
        <v>167</v>
      </c>
      <c r="J48" s="15">
        <v>1.7</v>
      </c>
    </row>
    <row r="50">
      <c r="B50" s="15">
        <v>34.0</v>
      </c>
      <c r="C50" s="79">
        <v>0.10736714120139368</v>
      </c>
      <c r="D50" s="15" t="s">
        <v>119</v>
      </c>
      <c r="E50" s="68" t="s">
        <v>120</v>
      </c>
      <c r="F50" s="15" t="s">
        <v>121</v>
      </c>
      <c r="N50" s="15" t="s">
        <v>608</v>
      </c>
    </row>
    <row r="51">
      <c r="B51" s="15">
        <v>35.0</v>
      </c>
      <c r="C51" s="104">
        <v>0.10833333333333334</v>
      </c>
      <c r="D51" s="15" t="s">
        <v>122</v>
      </c>
      <c r="E51" s="68" t="s">
        <v>123</v>
      </c>
      <c r="F51" s="15" t="s">
        <v>121</v>
      </c>
      <c r="N51" s="15" t="s">
        <v>611</v>
      </c>
    </row>
    <row r="53">
      <c r="B53" s="15">
        <v>36.0</v>
      </c>
      <c r="C53" s="79">
        <v>0.1131925694498932</v>
      </c>
      <c r="D53" s="15" t="s">
        <v>165</v>
      </c>
      <c r="E53" s="15">
        <v>300.0</v>
      </c>
      <c r="F53" s="15" t="s">
        <v>121</v>
      </c>
      <c r="G53" s="15" t="s">
        <v>612</v>
      </c>
      <c r="H53" s="15">
        <v>1050.0</v>
      </c>
      <c r="I53" s="15" t="s">
        <v>167</v>
      </c>
      <c r="J53" s="15">
        <v>1.9</v>
      </c>
    </row>
    <row r="54">
      <c r="B54" s="15">
        <v>37.0</v>
      </c>
      <c r="C54" s="79">
        <v>0.1191866319422843</v>
      </c>
      <c r="D54" s="15" t="s">
        <v>169</v>
      </c>
      <c r="E54" s="15">
        <v>1800.0</v>
      </c>
      <c r="F54" s="15" t="s">
        <v>121</v>
      </c>
      <c r="G54" s="15" t="s">
        <v>613</v>
      </c>
      <c r="H54" s="15">
        <v>1050.0</v>
      </c>
      <c r="I54" s="15" t="s">
        <v>167</v>
      </c>
      <c r="J54" s="15">
        <v>1.7</v>
      </c>
      <c r="N54" s="15" t="s">
        <v>184</v>
      </c>
    </row>
    <row r="55">
      <c r="B55" s="15">
        <v>38.0</v>
      </c>
      <c r="C55" s="106">
        <v>0.14791666666666667</v>
      </c>
      <c r="D55" s="15" t="s">
        <v>169</v>
      </c>
      <c r="E55" s="15">
        <v>1800.0</v>
      </c>
      <c r="F55" s="15" t="s">
        <v>121</v>
      </c>
      <c r="H55" s="15">
        <v>1050.0</v>
      </c>
      <c r="I55" s="15" t="s">
        <v>167</v>
      </c>
      <c r="J55" s="15">
        <v>1.8</v>
      </c>
      <c r="N55" s="15" t="s">
        <v>187</v>
      </c>
    </row>
    <row r="56">
      <c r="B56" s="15">
        <v>39.0</v>
      </c>
      <c r="C56" s="79">
        <v>0.16342020833690185</v>
      </c>
      <c r="D56" s="15" t="s">
        <v>169</v>
      </c>
      <c r="E56" s="15">
        <v>1800.0</v>
      </c>
      <c r="F56" s="15" t="s">
        <v>121</v>
      </c>
      <c r="G56" s="15" t="s">
        <v>614</v>
      </c>
      <c r="H56" s="15">
        <v>1050.0</v>
      </c>
      <c r="I56" s="15" t="s">
        <v>167</v>
      </c>
      <c r="J56" s="15">
        <v>2.2</v>
      </c>
      <c r="N56" s="15" t="s">
        <v>615</v>
      </c>
    </row>
    <row r="58">
      <c r="B58" s="15">
        <v>40.0</v>
      </c>
      <c r="C58" s="105">
        <v>0.18948122685105773</v>
      </c>
      <c r="D58" s="15" t="s">
        <v>165</v>
      </c>
      <c r="E58" s="15">
        <v>30.0</v>
      </c>
      <c r="F58" s="15" t="s">
        <v>121</v>
      </c>
      <c r="H58" s="15">
        <v>1050.0</v>
      </c>
      <c r="N58" s="11" t="s">
        <v>616</v>
      </c>
    </row>
    <row r="59">
      <c r="B59" s="15">
        <v>41.0</v>
      </c>
      <c r="C59" s="79">
        <v>0.19217899305658648</v>
      </c>
      <c r="D59" s="15" t="s">
        <v>165</v>
      </c>
      <c r="E59" s="15">
        <v>30.0</v>
      </c>
      <c r="F59" s="15" t="s">
        <v>121</v>
      </c>
      <c r="H59" s="15">
        <v>1050.0</v>
      </c>
      <c r="N59" s="11" t="s">
        <v>617</v>
      </c>
    </row>
    <row r="60">
      <c r="B60" s="15">
        <v>42.0</v>
      </c>
      <c r="C60" s="79">
        <v>0.19622576388792368</v>
      </c>
      <c r="D60" s="15" t="s">
        <v>169</v>
      </c>
      <c r="E60" s="15">
        <v>150.0</v>
      </c>
      <c r="F60" s="15" t="s">
        <v>121</v>
      </c>
      <c r="G60" s="15" t="s">
        <v>618</v>
      </c>
      <c r="H60" s="15">
        <v>1050.0</v>
      </c>
      <c r="N60" s="11" t="s">
        <v>619</v>
      </c>
    </row>
    <row r="61">
      <c r="B61" s="15">
        <v>43.0</v>
      </c>
      <c r="C61" s="79">
        <v>0.20162165509100305</v>
      </c>
      <c r="D61" s="15" t="s">
        <v>169</v>
      </c>
      <c r="E61" s="15">
        <v>150.0</v>
      </c>
      <c r="F61" s="15" t="s">
        <v>121</v>
      </c>
      <c r="H61" s="15">
        <v>1050.0</v>
      </c>
      <c r="K61" s="15" t="s">
        <v>620</v>
      </c>
      <c r="L61" s="15" t="s">
        <v>621</v>
      </c>
      <c r="N61" s="11" t="s">
        <v>619</v>
      </c>
    </row>
    <row r="62">
      <c r="B62" s="15">
        <v>44.0</v>
      </c>
      <c r="C62" s="79">
        <v>0.20260756944480818</v>
      </c>
      <c r="D62" s="15" t="s">
        <v>169</v>
      </c>
      <c r="E62" s="15">
        <v>150.0</v>
      </c>
      <c r="F62" s="15" t="s">
        <v>121</v>
      </c>
      <c r="H62" s="15">
        <v>1050.0</v>
      </c>
      <c r="K62" s="15" t="s">
        <v>620</v>
      </c>
      <c r="L62" s="15">
        <v>0.0</v>
      </c>
      <c r="N62" s="15" t="s">
        <v>619</v>
      </c>
    </row>
    <row r="64">
      <c r="B64" s="15">
        <v>45.0</v>
      </c>
      <c r="C64" s="79">
        <v>0.20589413194102235</v>
      </c>
      <c r="D64" s="15" t="s">
        <v>165</v>
      </c>
      <c r="E64" s="15">
        <v>30.0</v>
      </c>
      <c r="F64" s="15" t="s">
        <v>121</v>
      </c>
      <c r="H64" s="15">
        <v>1050.0</v>
      </c>
      <c r="N64" s="15" t="s">
        <v>622</v>
      </c>
    </row>
    <row r="65">
      <c r="B65" s="15">
        <v>46.0</v>
      </c>
      <c r="C65" s="79">
        <v>0.20807614583463874</v>
      </c>
      <c r="D65" s="15" t="s">
        <v>165</v>
      </c>
      <c r="E65" s="15">
        <v>30.0</v>
      </c>
      <c r="F65" s="15" t="s">
        <v>121</v>
      </c>
      <c r="H65" s="15">
        <v>1050.0</v>
      </c>
      <c r="N65" s="15" t="s">
        <v>623</v>
      </c>
    </row>
    <row r="66">
      <c r="B66" s="15">
        <v>47.0</v>
      </c>
      <c r="C66" s="79">
        <v>0.2096766435133759</v>
      </c>
      <c r="D66" s="15" t="s">
        <v>169</v>
      </c>
      <c r="E66" s="15">
        <v>150.0</v>
      </c>
      <c r="F66" s="15" t="s">
        <v>121</v>
      </c>
      <c r="G66" s="15" t="s">
        <v>573</v>
      </c>
      <c r="H66" s="15">
        <v>1050.0</v>
      </c>
      <c r="N66" s="15" t="s">
        <v>623</v>
      </c>
    </row>
    <row r="67">
      <c r="B67" s="15">
        <v>48.0</v>
      </c>
      <c r="C67" s="79">
        <v>0.2128860300872475</v>
      </c>
      <c r="D67" s="15" t="s">
        <v>169</v>
      </c>
      <c r="E67" s="15">
        <v>150.0</v>
      </c>
      <c r="F67" s="15" t="s">
        <v>121</v>
      </c>
      <c r="G67" s="15" t="s">
        <v>556</v>
      </c>
      <c r="H67" s="15">
        <v>1050.0</v>
      </c>
      <c r="K67" s="15" t="s">
        <v>509</v>
      </c>
      <c r="L67" s="15" t="s">
        <v>510</v>
      </c>
      <c r="N67" s="15" t="s">
        <v>623</v>
      </c>
    </row>
    <row r="68">
      <c r="B68" s="15">
        <v>49.0</v>
      </c>
      <c r="C68" s="79">
        <v>0.21618605323601514</v>
      </c>
      <c r="D68" s="15" t="s">
        <v>169</v>
      </c>
      <c r="E68" s="15">
        <v>150.0</v>
      </c>
      <c r="F68" s="15" t="s">
        <v>121</v>
      </c>
      <c r="G68" s="15" t="s">
        <v>574</v>
      </c>
      <c r="H68" s="15">
        <v>1050.0</v>
      </c>
      <c r="K68" s="15" t="s">
        <v>509</v>
      </c>
      <c r="L68" s="15" t="s">
        <v>510</v>
      </c>
      <c r="N68" s="15" t="s">
        <v>623</v>
      </c>
    </row>
    <row r="70">
      <c r="B70" s="15">
        <v>50.0</v>
      </c>
      <c r="C70" s="79">
        <v>0.2206964120414341</v>
      </c>
      <c r="D70" s="15" t="s">
        <v>165</v>
      </c>
      <c r="E70" s="15">
        <v>30.0</v>
      </c>
      <c r="F70" s="15" t="s">
        <v>121</v>
      </c>
      <c r="H70" s="15">
        <v>1050.0</v>
      </c>
      <c r="N70" s="15" t="s">
        <v>624</v>
      </c>
    </row>
    <row r="71">
      <c r="B71" s="15">
        <v>51.0</v>
      </c>
      <c r="C71" s="79">
        <v>0.22233796296296296</v>
      </c>
      <c r="D71" s="15" t="s">
        <v>169</v>
      </c>
      <c r="E71" s="15">
        <v>150.0</v>
      </c>
      <c r="F71" s="15" t="s">
        <v>121</v>
      </c>
      <c r="H71" s="15">
        <v>1050.0</v>
      </c>
      <c r="N71" s="15" t="s">
        <v>625</v>
      </c>
    </row>
    <row r="72">
      <c r="B72" s="15">
        <v>52.0</v>
      </c>
      <c r="C72" s="79">
        <v>0.22597748842963483</v>
      </c>
      <c r="D72" s="15" t="s">
        <v>169</v>
      </c>
      <c r="E72" s="15">
        <v>150.0</v>
      </c>
      <c r="F72" s="15" t="s">
        <v>121</v>
      </c>
      <c r="H72" s="15">
        <v>1050.0</v>
      </c>
      <c r="K72" s="15" t="s">
        <v>551</v>
      </c>
      <c r="L72" s="15" t="s">
        <v>571</v>
      </c>
      <c r="N72" s="15" t="s">
        <v>626</v>
      </c>
    </row>
    <row r="73">
      <c r="B73" s="15">
        <v>53.0</v>
      </c>
      <c r="C73" s="79">
        <v>0.22906069444434252</v>
      </c>
      <c r="D73" s="15" t="s">
        <v>169</v>
      </c>
      <c r="E73" s="15">
        <v>150.0</v>
      </c>
      <c r="F73" s="15" t="s">
        <v>121</v>
      </c>
      <c r="H73" s="15">
        <v>1050.0</v>
      </c>
      <c r="K73" s="15" t="s">
        <v>551</v>
      </c>
      <c r="L73" s="15">
        <v>0.0</v>
      </c>
      <c r="N73" s="15" t="s">
        <v>625</v>
      </c>
    </row>
    <row r="75">
      <c r="B75" s="15">
        <v>54.0</v>
      </c>
      <c r="C75" s="79">
        <v>0.2431751041658572</v>
      </c>
      <c r="D75" s="82" t="s">
        <v>137</v>
      </c>
      <c r="E75" s="15" t="s">
        <v>146</v>
      </c>
      <c r="F75" s="15" t="s">
        <v>121</v>
      </c>
      <c r="G75" s="15" t="s">
        <v>627</v>
      </c>
      <c r="N75" s="82" t="s">
        <v>628</v>
      </c>
    </row>
    <row r="76">
      <c r="B76" s="15">
        <v>55.0</v>
      </c>
      <c r="C76" s="79">
        <v>0.2465277777777778</v>
      </c>
      <c r="D76" s="82" t="s">
        <v>137</v>
      </c>
      <c r="E76" s="15" t="s">
        <v>629</v>
      </c>
      <c r="F76" s="15" t="s">
        <v>121</v>
      </c>
      <c r="N76" s="82" t="s">
        <v>630</v>
      </c>
    </row>
    <row r="77">
      <c r="B77" s="15">
        <v>56.0</v>
      </c>
      <c r="C77" s="79">
        <v>0.24954356481612194</v>
      </c>
      <c r="D77" s="82" t="s">
        <v>137</v>
      </c>
      <c r="E77" s="15" t="s">
        <v>631</v>
      </c>
      <c r="F77" s="15" t="s">
        <v>121</v>
      </c>
      <c r="G77" s="15" t="s">
        <v>632</v>
      </c>
      <c r="N77" s="82" t="s">
        <v>633</v>
      </c>
    </row>
    <row r="78">
      <c r="B78" s="15">
        <v>57.0</v>
      </c>
      <c r="C78" s="79">
        <v>0.2511862615792779</v>
      </c>
      <c r="D78" s="82" t="s">
        <v>137</v>
      </c>
      <c r="E78" s="15" t="s">
        <v>634</v>
      </c>
      <c r="F78" s="15" t="s">
        <v>121</v>
      </c>
      <c r="N78" s="82" t="s">
        <v>635</v>
      </c>
    </row>
    <row r="79">
      <c r="B79" s="15">
        <v>58.0</v>
      </c>
      <c r="C79" s="79">
        <v>0.2528578124984051</v>
      </c>
      <c r="D79" s="82" t="s">
        <v>137</v>
      </c>
      <c r="E79" s="15" t="s">
        <v>636</v>
      </c>
      <c r="F79" s="15" t="s">
        <v>121</v>
      </c>
      <c r="N79" s="82" t="s">
        <v>637</v>
      </c>
    </row>
    <row r="81">
      <c r="B81" s="15">
        <v>59.0</v>
      </c>
      <c r="C81" s="79">
        <v>0.25530253472243203</v>
      </c>
      <c r="D81" s="15" t="s">
        <v>119</v>
      </c>
      <c r="E81" s="68" t="s">
        <v>120</v>
      </c>
      <c r="F81" s="15" t="s">
        <v>121</v>
      </c>
    </row>
    <row r="82">
      <c r="B82" s="15">
        <v>60.0</v>
      </c>
      <c r="C82" s="79">
        <v>0.25803254629136063</v>
      </c>
      <c r="D82" s="15" t="s">
        <v>122</v>
      </c>
      <c r="E82" s="68" t="s">
        <v>123</v>
      </c>
      <c r="F82" s="15" t="s">
        <v>121</v>
      </c>
    </row>
    <row r="84">
      <c r="B84" s="15" t="s">
        <v>638</v>
      </c>
      <c r="C84" s="79">
        <v>0.262343506939942</v>
      </c>
      <c r="D84" s="15" t="s">
        <v>282</v>
      </c>
      <c r="E84" s="15">
        <v>0.0</v>
      </c>
      <c r="F84" s="15" t="s">
        <v>121</v>
      </c>
      <c r="N84" s="15" t="s">
        <v>639</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640</v>
      </c>
      <c r="D1" s="43"/>
      <c r="E1" s="43"/>
      <c r="F1" s="44"/>
      <c r="G1" s="41" t="s">
        <v>91</v>
      </c>
      <c r="H1" s="89" t="s">
        <v>150</v>
      </c>
      <c r="I1" s="46"/>
      <c r="J1" s="46"/>
      <c r="K1" s="46"/>
      <c r="L1" s="46"/>
      <c r="M1" s="46"/>
      <c r="N1" s="47"/>
      <c r="O1" s="45"/>
      <c r="P1" s="46"/>
      <c r="Q1" s="46"/>
      <c r="R1" s="46"/>
      <c r="S1" s="47"/>
    </row>
    <row r="2">
      <c r="A2" s="48"/>
      <c r="B2" s="49" t="s">
        <v>92</v>
      </c>
      <c r="C2" s="50" t="s">
        <v>531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641</v>
      </c>
      <c r="O7" s="15"/>
    </row>
    <row r="8">
      <c r="N8" s="15" t="s">
        <v>533</v>
      </c>
    </row>
    <row r="9">
      <c r="A9" s="15" t="s">
        <v>41</v>
      </c>
    </row>
    <row r="10">
      <c r="N10" s="16" t="s">
        <v>642</v>
      </c>
    </row>
    <row r="11">
      <c r="B11" s="15">
        <v>1.0</v>
      </c>
      <c r="C11" s="79">
        <v>0.7711357407388277</v>
      </c>
      <c r="D11" s="15" t="s">
        <v>119</v>
      </c>
      <c r="E11" s="68" t="s">
        <v>120</v>
      </c>
      <c r="F11" s="15" t="s">
        <v>121</v>
      </c>
    </row>
    <row r="12">
      <c r="B12" s="15">
        <v>2.0</v>
      </c>
      <c r="C12" s="79">
        <v>0.773858148153522</v>
      </c>
      <c r="D12" s="15" t="s">
        <v>122</v>
      </c>
      <c r="E12" s="68" t="s">
        <v>123</v>
      </c>
      <c r="F12" s="15" t="s">
        <v>121</v>
      </c>
      <c r="N12" s="15" t="s">
        <v>643</v>
      </c>
    </row>
    <row r="13">
      <c r="B13" s="15">
        <v>3.0</v>
      </c>
      <c r="C13" s="79">
        <v>0.7902846296346979</v>
      </c>
      <c r="D13" s="15" t="s">
        <v>119</v>
      </c>
      <c r="E13" s="68" t="s">
        <v>120</v>
      </c>
      <c r="F13" s="15" t="s">
        <v>121</v>
      </c>
    </row>
    <row r="14">
      <c r="B14" s="15">
        <v>4.0</v>
      </c>
      <c r="C14" s="79">
        <v>0.7933796296296296</v>
      </c>
      <c r="D14" s="15" t="s">
        <v>122</v>
      </c>
      <c r="E14" s="68" t="s">
        <v>123</v>
      </c>
      <c r="F14" s="15" t="s">
        <v>121</v>
      </c>
      <c r="N14" s="15" t="s">
        <v>644</v>
      </c>
    </row>
    <row r="15">
      <c r="C15" s="79"/>
    </row>
    <row r="16">
      <c r="B16" s="15">
        <v>5.0</v>
      </c>
      <c r="C16" s="79">
        <v>0.8135416666666667</v>
      </c>
      <c r="D16" s="82" t="s">
        <v>137</v>
      </c>
      <c r="E16" s="73" t="s">
        <v>134</v>
      </c>
      <c r="F16" s="15" t="s">
        <v>121</v>
      </c>
      <c r="L16" s="15" t="s">
        <v>424</v>
      </c>
      <c r="N16" s="82" t="s">
        <v>645</v>
      </c>
    </row>
    <row r="17">
      <c r="B17" s="15">
        <v>6.0</v>
      </c>
      <c r="C17" s="79">
        <v>0.8152680902785505</v>
      </c>
      <c r="D17" s="82" t="s">
        <v>137</v>
      </c>
      <c r="E17" s="73" t="s">
        <v>646</v>
      </c>
      <c r="F17" s="15" t="s">
        <v>121</v>
      </c>
      <c r="N17" s="82" t="s">
        <v>647</v>
      </c>
    </row>
    <row r="18">
      <c r="B18" s="15">
        <v>7.0</v>
      </c>
      <c r="C18" s="79">
        <v>0.8169306828713161</v>
      </c>
      <c r="D18" s="82" t="s">
        <v>137</v>
      </c>
      <c r="E18" s="73" t="s">
        <v>648</v>
      </c>
      <c r="F18" s="15" t="s">
        <v>121</v>
      </c>
      <c r="N18" s="82" t="s">
        <v>649</v>
      </c>
      <c r="O18" s="15"/>
    </row>
    <row r="19">
      <c r="B19" s="15">
        <v>8.0</v>
      </c>
      <c r="C19" s="79">
        <v>0.8187690740742255</v>
      </c>
      <c r="D19" s="82" t="s">
        <v>137</v>
      </c>
      <c r="E19" s="73" t="s">
        <v>650</v>
      </c>
      <c r="F19" s="15" t="s">
        <v>121</v>
      </c>
      <c r="G19" s="15"/>
      <c r="N19" s="82" t="s">
        <v>651</v>
      </c>
    </row>
    <row r="20">
      <c r="B20" s="15">
        <v>9.0</v>
      </c>
      <c r="C20" s="79">
        <v>0.8209974652781966</v>
      </c>
      <c r="D20" s="82" t="s">
        <v>137</v>
      </c>
      <c r="E20" s="73" t="s">
        <v>652</v>
      </c>
      <c r="F20" s="15" t="s">
        <v>121</v>
      </c>
      <c r="G20" s="15"/>
      <c r="N20" s="82" t="s">
        <v>485</v>
      </c>
    </row>
    <row r="21">
      <c r="C21" s="104"/>
    </row>
    <row r="22">
      <c r="B22" s="15">
        <v>10.0</v>
      </c>
      <c r="C22" s="79">
        <v>0.8240090856488678</v>
      </c>
      <c r="D22" s="15" t="s">
        <v>119</v>
      </c>
      <c r="E22" s="68" t="s">
        <v>120</v>
      </c>
      <c r="F22" s="15" t="s">
        <v>121</v>
      </c>
    </row>
    <row r="23">
      <c r="B23" s="15">
        <v>11.0</v>
      </c>
      <c r="C23" s="79">
        <v>0.8265985300968168</v>
      </c>
      <c r="D23" s="15" t="s">
        <v>122</v>
      </c>
      <c r="E23" s="68" t="s">
        <v>123</v>
      </c>
      <c r="F23" s="15" t="s">
        <v>121</v>
      </c>
      <c r="N23" s="15" t="s">
        <v>653</v>
      </c>
    </row>
    <row r="25">
      <c r="B25" s="15">
        <v>12.0</v>
      </c>
      <c r="C25" s="79">
        <v>0.8492428819445195</v>
      </c>
      <c r="D25" s="15" t="s">
        <v>119</v>
      </c>
      <c r="E25" s="68" t="s">
        <v>120</v>
      </c>
      <c r="F25" s="15" t="s">
        <v>121</v>
      </c>
    </row>
    <row r="26">
      <c r="B26" s="15">
        <v>13.0</v>
      </c>
      <c r="C26" s="79">
        <v>0.8518352083337959</v>
      </c>
      <c r="D26" s="15" t="s">
        <v>122</v>
      </c>
      <c r="E26" s="68" t="s">
        <v>123</v>
      </c>
      <c r="F26" s="15" t="s">
        <v>121</v>
      </c>
      <c r="N26" s="11" t="s">
        <v>654</v>
      </c>
    </row>
    <row r="27">
      <c r="C27" s="79"/>
      <c r="N27" s="11"/>
    </row>
    <row r="28">
      <c r="B28" s="15">
        <v>14.0</v>
      </c>
      <c r="C28" s="79">
        <v>0.8549680555588566</v>
      </c>
      <c r="D28" s="15" t="s">
        <v>165</v>
      </c>
      <c r="E28" s="15">
        <v>30.0</v>
      </c>
      <c r="F28" s="15" t="s">
        <v>121</v>
      </c>
      <c r="N28" s="11" t="s">
        <v>655</v>
      </c>
    </row>
    <row r="29">
      <c r="B29" s="15">
        <v>15.0</v>
      </c>
      <c r="C29" s="79">
        <v>0.8575097106513567</v>
      </c>
      <c r="D29" s="15" t="s">
        <v>165</v>
      </c>
      <c r="E29" s="15">
        <v>30.0</v>
      </c>
      <c r="F29" s="15" t="s">
        <v>121</v>
      </c>
      <c r="N29" s="11" t="s">
        <v>656</v>
      </c>
    </row>
    <row r="30">
      <c r="B30" s="15">
        <v>16.0</v>
      </c>
      <c r="C30" s="79">
        <v>0.8604166666666667</v>
      </c>
      <c r="D30" s="15" t="s">
        <v>169</v>
      </c>
      <c r="E30" s="15">
        <v>240.0</v>
      </c>
      <c r="F30" s="15" t="s">
        <v>121</v>
      </c>
      <c r="K30" s="15">
        <v>0.0</v>
      </c>
      <c r="L30" s="15">
        <v>0.0</v>
      </c>
      <c r="N30" s="11" t="s">
        <v>656</v>
      </c>
    </row>
    <row r="31">
      <c r="B31" s="15">
        <v>17.0</v>
      </c>
      <c r="C31" s="79">
        <v>0.8638888888888889</v>
      </c>
      <c r="D31" s="15" t="s">
        <v>169</v>
      </c>
      <c r="E31" s="15">
        <v>240.0</v>
      </c>
      <c r="F31" s="15" t="s">
        <v>121</v>
      </c>
      <c r="K31" s="15">
        <v>-2.0</v>
      </c>
      <c r="L31" s="15">
        <v>0.0</v>
      </c>
      <c r="N31" s="11" t="s">
        <v>656</v>
      </c>
    </row>
    <row r="32">
      <c r="C32" s="79"/>
      <c r="N32" s="11"/>
    </row>
    <row r="33">
      <c r="B33" s="15">
        <v>18.0</v>
      </c>
      <c r="C33" s="104">
        <v>0.8875</v>
      </c>
      <c r="D33" s="15" t="s">
        <v>119</v>
      </c>
      <c r="E33" s="15" t="s">
        <v>120</v>
      </c>
      <c r="F33" s="15" t="s">
        <v>121</v>
      </c>
      <c r="N33" s="15" t="s">
        <v>657</v>
      </c>
      <c r="O33" s="15" t="s">
        <v>658</v>
      </c>
    </row>
    <row r="34">
      <c r="B34" s="15">
        <v>19.0</v>
      </c>
      <c r="C34" s="79">
        <v>0.8902777777777777</v>
      </c>
      <c r="D34" s="15" t="s">
        <v>119</v>
      </c>
      <c r="E34" s="15" t="s">
        <v>120</v>
      </c>
      <c r="F34" s="15" t="s">
        <v>121</v>
      </c>
    </row>
    <row r="35">
      <c r="B35" s="15">
        <v>20.0</v>
      </c>
      <c r="C35" s="79">
        <v>0.89375</v>
      </c>
      <c r="D35" s="15" t="s">
        <v>122</v>
      </c>
      <c r="E35" s="15" t="s">
        <v>123</v>
      </c>
      <c r="F35" s="15" t="s">
        <v>121</v>
      </c>
    </row>
    <row r="36">
      <c r="C36" s="104"/>
    </row>
    <row r="37">
      <c r="B37" s="15">
        <v>21.0</v>
      </c>
      <c r="C37" s="79">
        <v>0.9013568981463322</v>
      </c>
      <c r="D37" s="15" t="s">
        <v>165</v>
      </c>
      <c r="E37" s="15">
        <v>300.0</v>
      </c>
      <c r="F37" s="15" t="s">
        <v>121</v>
      </c>
      <c r="G37" s="15" t="s">
        <v>567</v>
      </c>
      <c r="H37" s="15">
        <v>1080.0</v>
      </c>
      <c r="I37" s="15" t="s">
        <v>659</v>
      </c>
      <c r="J37" s="15">
        <v>2.1</v>
      </c>
    </row>
    <row r="38">
      <c r="B38" s="15">
        <v>22.0</v>
      </c>
      <c r="C38" s="79">
        <v>0.90625</v>
      </c>
      <c r="D38" s="15" t="s">
        <v>169</v>
      </c>
      <c r="E38" s="15">
        <v>1800.0</v>
      </c>
      <c r="F38" s="15" t="s">
        <v>121</v>
      </c>
      <c r="H38" s="15">
        <v>1080.0</v>
      </c>
      <c r="I38" s="15" t="s">
        <v>659</v>
      </c>
      <c r="N38" s="15" t="s">
        <v>286</v>
      </c>
    </row>
    <row r="39">
      <c r="B39" s="15">
        <v>23.0</v>
      </c>
      <c r="C39" s="79">
        <v>0.9279593402752653</v>
      </c>
      <c r="D39" s="15" t="s">
        <v>169</v>
      </c>
      <c r="E39" s="68">
        <v>1800.0</v>
      </c>
      <c r="F39" s="15" t="s">
        <v>121</v>
      </c>
      <c r="G39" s="15" t="s">
        <v>660</v>
      </c>
      <c r="H39" s="15">
        <v>1100.0</v>
      </c>
      <c r="I39" s="15" t="s">
        <v>659</v>
      </c>
      <c r="N39" s="15" t="s">
        <v>176</v>
      </c>
    </row>
    <row r="40">
      <c r="B40" s="15">
        <v>24.0</v>
      </c>
      <c r="C40" s="102">
        <v>0.9503090046346188</v>
      </c>
      <c r="D40" s="15" t="s">
        <v>169</v>
      </c>
      <c r="E40" s="68">
        <v>1800.0</v>
      </c>
      <c r="F40" s="15" t="s">
        <v>121</v>
      </c>
      <c r="H40" s="15">
        <v>1100.0</v>
      </c>
      <c r="I40" s="15" t="s">
        <v>659</v>
      </c>
      <c r="N40" s="15" t="s">
        <v>179</v>
      </c>
    </row>
    <row r="41">
      <c r="B41" s="15">
        <v>25.0</v>
      </c>
      <c r="C41" s="79">
        <v>0.9729841782391304</v>
      </c>
      <c r="D41" s="15" t="s">
        <v>169</v>
      </c>
      <c r="E41" s="68">
        <v>1800.0</v>
      </c>
      <c r="F41" s="15" t="s">
        <v>121</v>
      </c>
      <c r="G41" s="15" t="s">
        <v>607</v>
      </c>
      <c r="H41" s="15">
        <v>1100.0</v>
      </c>
      <c r="I41" s="15" t="s">
        <v>659</v>
      </c>
      <c r="J41" s="15">
        <v>2.5</v>
      </c>
      <c r="N41" s="15" t="s">
        <v>181</v>
      </c>
    </row>
    <row r="42">
      <c r="B42" s="15">
        <v>26.0</v>
      </c>
      <c r="C42" s="79">
        <v>0.995217835647054</v>
      </c>
      <c r="D42" s="15" t="s">
        <v>119</v>
      </c>
      <c r="E42" s="15" t="s">
        <v>120</v>
      </c>
      <c r="F42" s="15" t="s">
        <v>121</v>
      </c>
      <c r="I42" s="68"/>
    </row>
    <row r="43">
      <c r="B43" s="15">
        <v>27.0</v>
      </c>
      <c r="C43" s="79">
        <v>0.9982197453718982</v>
      </c>
      <c r="D43" s="15" t="s">
        <v>529</v>
      </c>
      <c r="E43" s="15" t="s">
        <v>123</v>
      </c>
      <c r="F43" s="15" t="s">
        <v>121</v>
      </c>
      <c r="I43" s="68"/>
    </row>
    <row r="44">
      <c r="B44" s="15">
        <v>28.0</v>
      </c>
      <c r="C44" s="79">
        <v>0.9999454513890669</v>
      </c>
      <c r="D44" s="15" t="s">
        <v>169</v>
      </c>
      <c r="E44" s="15">
        <v>1800.0</v>
      </c>
      <c r="F44" s="15" t="s">
        <v>121</v>
      </c>
      <c r="G44" s="15" t="s">
        <v>556</v>
      </c>
      <c r="H44" s="15">
        <v>1100.0</v>
      </c>
      <c r="I44" s="24" t="s">
        <v>661</v>
      </c>
      <c r="J44" s="15">
        <v>2.3</v>
      </c>
      <c r="N44" s="15" t="s">
        <v>662</v>
      </c>
    </row>
    <row r="45">
      <c r="B45" s="15">
        <v>29.0</v>
      </c>
      <c r="C45" s="102">
        <v>0.021726099541410804</v>
      </c>
      <c r="D45" s="15" t="s">
        <v>169</v>
      </c>
      <c r="E45" s="68">
        <v>1800.0</v>
      </c>
      <c r="F45" s="15" t="s">
        <v>121</v>
      </c>
      <c r="G45" s="15" t="s">
        <v>559</v>
      </c>
      <c r="H45" s="15">
        <v>1100.0</v>
      </c>
      <c r="I45" s="15" t="s">
        <v>661</v>
      </c>
      <c r="N45" s="15" t="s">
        <v>187</v>
      </c>
    </row>
    <row r="46">
      <c r="B46" s="15">
        <v>30.0</v>
      </c>
      <c r="C46" s="79">
        <v>0.04380787037037037</v>
      </c>
      <c r="D46" s="15" t="s">
        <v>169</v>
      </c>
      <c r="E46" s="68">
        <v>1800.0</v>
      </c>
      <c r="F46" s="15" t="s">
        <v>121</v>
      </c>
      <c r="G46" s="15" t="s">
        <v>663</v>
      </c>
      <c r="H46" s="15">
        <v>1100.0</v>
      </c>
      <c r="I46" s="15" t="s">
        <v>661</v>
      </c>
      <c r="J46" s="15">
        <v>2.0</v>
      </c>
      <c r="N46" s="15" t="s">
        <v>189</v>
      </c>
    </row>
    <row r="48">
      <c r="A48" s="15" t="s">
        <v>44</v>
      </c>
      <c r="B48" s="15">
        <v>31.0</v>
      </c>
      <c r="C48" s="79">
        <v>0.10633689814858371</v>
      </c>
      <c r="D48" s="15" t="s">
        <v>119</v>
      </c>
      <c r="E48" s="15" t="s">
        <v>120</v>
      </c>
      <c r="F48" s="15" t="s">
        <v>121</v>
      </c>
    </row>
    <row r="49">
      <c r="B49" s="15">
        <v>32.0</v>
      </c>
      <c r="C49" s="104">
        <v>0.10208333333333333</v>
      </c>
      <c r="D49" s="15" t="s">
        <v>122</v>
      </c>
      <c r="E49" s="15" t="s">
        <v>123</v>
      </c>
      <c r="F49" s="15" t="s">
        <v>121</v>
      </c>
    </row>
    <row r="50">
      <c r="C50" s="79"/>
      <c r="E50" s="68"/>
    </row>
    <row r="51">
      <c r="B51" s="15">
        <v>33.0</v>
      </c>
      <c r="C51" s="79">
        <v>0.11386734953703126</v>
      </c>
      <c r="D51" s="15" t="s">
        <v>547</v>
      </c>
      <c r="E51" s="68">
        <v>300.0</v>
      </c>
      <c r="F51" s="15" t="s">
        <v>121</v>
      </c>
      <c r="H51" s="15">
        <v>1080.0</v>
      </c>
      <c r="I51" s="15" t="s">
        <v>664</v>
      </c>
      <c r="J51" s="15">
        <v>2.0</v>
      </c>
    </row>
    <row r="52">
      <c r="B52" s="15">
        <v>34.0</v>
      </c>
      <c r="C52" s="104">
        <v>0.11597222222222223</v>
      </c>
      <c r="D52" s="15" t="s">
        <v>169</v>
      </c>
      <c r="E52" s="15">
        <v>1800.0</v>
      </c>
      <c r="F52" s="15" t="s">
        <v>121</v>
      </c>
      <c r="H52" s="15">
        <v>1080.0</v>
      </c>
      <c r="I52" s="15" t="s">
        <v>664</v>
      </c>
      <c r="N52" s="15" t="s">
        <v>665</v>
      </c>
    </row>
    <row r="53">
      <c r="B53" s="15">
        <v>35.0</v>
      </c>
      <c r="C53" s="79">
        <v>0.13819444444444445</v>
      </c>
      <c r="D53" s="15" t="s">
        <v>169</v>
      </c>
      <c r="E53" s="15">
        <v>1800.0</v>
      </c>
      <c r="F53" s="15" t="s">
        <v>121</v>
      </c>
      <c r="H53" s="15">
        <v>1080.0</v>
      </c>
      <c r="I53" s="15" t="s">
        <v>664</v>
      </c>
      <c r="N53" s="15" t="s">
        <v>176</v>
      </c>
    </row>
    <row r="54">
      <c r="B54" s="15">
        <v>36.0</v>
      </c>
      <c r="C54" s="79">
        <v>0.16408877314825077</v>
      </c>
      <c r="D54" s="15" t="s">
        <v>169</v>
      </c>
      <c r="E54" s="15">
        <v>1800.0</v>
      </c>
      <c r="F54" s="15" t="s">
        <v>121</v>
      </c>
      <c r="H54" s="15">
        <v>1080.0</v>
      </c>
      <c r="I54" s="15" t="s">
        <v>664</v>
      </c>
      <c r="N54" s="15" t="s">
        <v>666</v>
      </c>
    </row>
    <row r="55">
      <c r="B55" s="15">
        <v>37.0</v>
      </c>
      <c r="C55" s="79">
        <v>0.18601451389258727</v>
      </c>
      <c r="D55" s="15" t="s">
        <v>169</v>
      </c>
      <c r="E55" s="15">
        <v>1800.0</v>
      </c>
      <c r="F55" s="15" t="s">
        <v>121</v>
      </c>
      <c r="G55" s="15" t="s">
        <v>667</v>
      </c>
      <c r="H55" s="15">
        <v>1080.0</v>
      </c>
      <c r="I55" s="15" t="s">
        <v>664</v>
      </c>
      <c r="J55" s="15">
        <v>2.0</v>
      </c>
      <c r="N55" s="15" t="s">
        <v>668</v>
      </c>
    </row>
    <row r="56">
      <c r="C56" s="79"/>
    </row>
    <row r="57">
      <c r="B57" s="15">
        <v>38.0</v>
      </c>
      <c r="C57" s="79">
        <v>0.20972181712568272</v>
      </c>
      <c r="D57" s="15" t="s">
        <v>119</v>
      </c>
      <c r="E57" s="15" t="s">
        <v>120</v>
      </c>
      <c r="F57" s="15" t="s">
        <v>121</v>
      </c>
    </row>
    <row r="58">
      <c r="B58" s="15">
        <v>39.0</v>
      </c>
      <c r="C58" s="102">
        <v>0.21097539352194872</v>
      </c>
      <c r="D58" s="15" t="s">
        <v>122</v>
      </c>
      <c r="E58" s="15" t="s">
        <v>123</v>
      </c>
      <c r="F58" s="15" t="s">
        <v>121</v>
      </c>
      <c r="N58" s="11"/>
    </row>
    <row r="59">
      <c r="C59" s="79"/>
      <c r="N59" s="11"/>
    </row>
    <row r="60">
      <c r="B60" s="15">
        <v>40.0</v>
      </c>
      <c r="C60" s="79">
        <v>0.22081740740395617</v>
      </c>
      <c r="D60" s="15" t="s">
        <v>165</v>
      </c>
      <c r="E60" s="15">
        <v>30.0</v>
      </c>
      <c r="F60" s="15" t="s">
        <v>121</v>
      </c>
      <c r="H60" s="15">
        <v>1080.0</v>
      </c>
      <c r="N60" s="11" t="s">
        <v>669</v>
      </c>
    </row>
    <row r="61">
      <c r="B61" s="15">
        <v>41.0</v>
      </c>
      <c r="C61" s="79">
        <v>0.22457025462790625</v>
      </c>
      <c r="D61" s="15" t="s">
        <v>169</v>
      </c>
      <c r="E61" s="15">
        <v>150.0</v>
      </c>
      <c r="F61" s="15" t="s">
        <v>121</v>
      </c>
      <c r="G61" s="15" t="s">
        <v>576</v>
      </c>
      <c r="H61" s="15">
        <v>1080.0</v>
      </c>
      <c r="K61" s="15" t="s">
        <v>205</v>
      </c>
      <c r="L61" s="15" t="s">
        <v>310</v>
      </c>
      <c r="N61" s="11" t="s">
        <v>670</v>
      </c>
    </row>
    <row r="62">
      <c r="B62" s="15">
        <v>42.0</v>
      </c>
      <c r="C62" s="79">
        <v>0.22779612268641358</v>
      </c>
      <c r="D62" s="15" t="s">
        <v>169</v>
      </c>
      <c r="E62" s="15">
        <v>150.0</v>
      </c>
      <c r="F62" s="15" t="s">
        <v>121</v>
      </c>
      <c r="H62" s="15">
        <v>1080.0</v>
      </c>
      <c r="K62" s="15" t="s">
        <v>461</v>
      </c>
      <c r="L62" s="15" t="s">
        <v>491</v>
      </c>
      <c r="N62" s="15" t="s">
        <v>670</v>
      </c>
    </row>
    <row r="63">
      <c r="B63" s="15">
        <v>43.0</v>
      </c>
      <c r="C63" s="79">
        <v>0.23121062500285916</v>
      </c>
      <c r="D63" s="15" t="s">
        <v>169</v>
      </c>
      <c r="E63" s="15">
        <v>150.0</v>
      </c>
      <c r="F63" s="15" t="s">
        <v>121</v>
      </c>
      <c r="H63" s="15">
        <v>1080.0</v>
      </c>
      <c r="K63" s="15" t="s">
        <v>327</v>
      </c>
      <c r="L63" s="15" t="s">
        <v>206</v>
      </c>
      <c r="N63" s="15" t="s">
        <v>669</v>
      </c>
    </row>
    <row r="64">
      <c r="B64" s="15">
        <v>44.0</v>
      </c>
      <c r="C64" s="79">
        <v>0.23439093750494067</v>
      </c>
      <c r="D64" s="15" t="s">
        <v>169</v>
      </c>
      <c r="E64" s="15">
        <v>150.0</v>
      </c>
      <c r="F64" s="15" t="s">
        <v>121</v>
      </c>
      <c r="H64" s="15">
        <v>1080.0</v>
      </c>
      <c r="K64" s="15" t="s">
        <v>490</v>
      </c>
      <c r="L64" s="15" t="s">
        <v>462</v>
      </c>
      <c r="N64" s="15" t="s">
        <v>669</v>
      </c>
    </row>
    <row r="65">
      <c r="C65" s="79"/>
    </row>
    <row r="66">
      <c r="B66" s="15">
        <v>45.0</v>
      </c>
      <c r="C66" s="79">
        <v>0.23770263888582122</v>
      </c>
      <c r="D66" s="15" t="s">
        <v>119</v>
      </c>
      <c r="E66" s="15" t="s">
        <v>120</v>
      </c>
      <c r="F66" s="15" t="s">
        <v>121</v>
      </c>
      <c r="G66" s="15" t="s">
        <v>612</v>
      </c>
    </row>
    <row r="67">
      <c r="B67" s="15">
        <v>46.0</v>
      </c>
      <c r="C67" s="79">
        <v>0.24048033564758953</v>
      </c>
      <c r="D67" s="15" t="s">
        <v>122</v>
      </c>
      <c r="E67" s="15" t="s">
        <v>123</v>
      </c>
      <c r="F67" s="15" t="s">
        <v>121</v>
      </c>
    </row>
    <row r="68">
      <c r="C68" s="79"/>
    </row>
    <row r="69">
      <c r="B69" s="15">
        <v>47.0</v>
      </c>
      <c r="C69" s="79">
        <v>0.24478011573955882</v>
      </c>
      <c r="D69" s="82" t="s">
        <v>137</v>
      </c>
      <c r="E69" s="15" t="s">
        <v>671</v>
      </c>
      <c r="F69" s="15" t="s">
        <v>121</v>
      </c>
      <c r="N69" s="82" t="s">
        <v>672</v>
      </c>
    </row>
    <row r="70">
      <c r="B70" s="15">
        <v>48.0</v>
      </c>
      <c r="C70" s="79">
        <v>0.24695788194367196</v>
      </c>
      <c r="D70" s="82" t="s">
        <v>137</v>
      </c>
      <c r="E70" s="15" t="s">
        <v>673</v>
      </c>
      <c r="F70" s="15" t="s">
        <v>121</v>
      </c>
      <c r="L70" s="15" t="s">
        <v>148</v>
      </c>
      <c r="N70" s="82" t="s">
        <v>674</v>
      </c>
    </row>
    <row r="71">
      <c r="B71" s="15">
        <v>49.0</v>
      </c>
      <c r="C71" s="79">
        <v>0.24894028935523238</v>
      </c>
      <c r="D71" s="82" t="s">
        <v>137</v>
      </c>
      <c r="E71" s="15" t="s">
        <v>675</v>
      </c>
      <c r="F71" s="15" t="s">
        <v>121</v>
      </c>
      <c r="L71" s="15" t="s">
        <v>148</v>
      </c>
      <c r="N71" s="82" t="s">
        <v>676</v>
      </c>
    </row>
    <row r="72">
      <c r="B72" s="15">
        <v>50.0</v>
      </c>
      <c r="C72" s="79">
        <v>0.25095945601788117</v>
      </c>
      <c r="D72" s="82" t="s">
        <v>137</v>
      </c>
      <c r="E72" s="15" t="s">
        <v>677</v>
      </c>
      <c r="F72" s="15" t="s">
        <v>121</v>
      </c>
      <c r="L72" s="15" t="s">
        <v>148</v>
      </c>
      <c r="N72" s="82" t="s">
        <v>676</v>
      </c>
    </row>
    <row r="73">
      <c r="B73" s="15">
        <v>51.0</v>
      </c>
      <c r="C73" s="79">
        <v>0.252291539349244</v>
      </c>
      <c r="D73" s="82" t="s">
        <v>137</v>
      </c>
      <c r="E73" s="15" t="s">
        <v>678</v>
      </c>
      <c r="F73" s="15" t="s">
        <v>121</v>
      </c>
      <c r="L73" s="15" t="s">
        <v>148</v>
      </c>
      <c r="N73" s="82" t="s">
        <v>679</v>
      </c>
    </row>
    <row r="75">
      <c r="B75" s="15" t="s">
        <v>680</v>
      </c>
      <c r="C75" s="79">
        <v>0.2554201967577683</v>
      </c>
      <c r="D75" s="15" t="s">
        <v>218</v>
      </c>
      <c r="E75" s="15">
        <v>1800.0</v>
      </c>
      <c r="F75" s="15" t="s">
        <v>121</v>
      </c>
      <c r="N75" s="15" t="s">
        <v>681</v>
      </c>
    </row>
    <row r="76">
      <c r="C76" s="79"/>
    </row>
    <row r="77">
      <c r="C77" s="79"/>
    </row>
    <row r="78">
      <c r="C78" s="79"/>
    </row>
    <row r="79">
      <c r="C79" s="79"/>
    </row>
    <row r="81">
      <c r="C81" s="79"/>
      <c r="E81" s="68"/>
    </row>
    <row r="82">
      <c r="C82" s="79"/>
      <c r="E82" s="68"/>
    </row>
    <row r="84">
      <c r="C84" s="79"/>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682</v>
      </c>
      <c r="D1" s="43"/>
      <c r="E1" s="43"/>
      <c r="F1" s="44"/>
      <c r="G1" s="41" t="s">
        <v>91</v>
      </c>
      <c r="H1" s="89" t="s">
        <v>683</v>
      </c>
      <c r="I1" s="46"/>
      <c r="J1" s="46"/>
      <c r="K1" s="46"/>
      <c r="L1" s="46"/>
      <c r="M1" s="46"/>
      <c r="N1" s="47"/>
      <c r="O1" s="45"/>
      <c r="P1" s="46"/>
      <c r="Q1" s="46"/>
      <c r="R1" s="46"/>
      <c r="S1" s="47"/>
    </row>
    <row r="2">
      <c r="A2" s="48"/>
      <c r="B2" s="49" t="s">
        <v>92</v>
      </c>
      <c r="C2" s="50" t="s">
        <v>531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684</v>
      </c>
      <c r="O7" s="15"/>
    </row>
    <row r="8">
      <c r="N8" s="15" t="s">
        <v>533</v>
      </c>
    </row>
    <row r="9">
      <c r="A9" s="15" t="s">
        <v>44</v>
      </c>
      <c r="B9" s="15">
        <v>1.0</v>
      </c>
      <c r="C9" s="79">
        <v>0.7321891087922268</v>
      </c>
      <c r="D9" s="15" t="s">
        <v>119</v>
      </c>
      <c r="E9" s="68" t="s">
        <v>120</v>
      </c>
      <c r="F9" s="15" t="s">
        <v>121</v>
      </c>
      <c r="G9" s="15">
        <v>0.0</v>
      </c>
      <c r="N9" s="15" t="s">
        <v>685</v>
      </c>
    </row>
    <row r="10">
      <c r="B10" s="15">
        <v>2.0</v>
      </c>
      <c r="C10" s="79">
        <v>0.7346217013837304</v>
      </c>
      <c r="D10" s="15" t="s">
        <v>122</v>
      </c>
      <c r="E10" s="68" t="s">
        <v>123</v>
      </c>
      <c r="F10" s="15" t="s">
        <v>121</v>
      </c>
      <c r="G10" s="15">
        <v>0.0</v>
      </c>
      <c r="N10" s="16" t="s">
        <v>535</v>
      </c>
    </row>
    <row r="11">
      <c r="C11" s="79"/>
      <c r="E11" s="68"/>
    </row>
    <row r="12">
      <c r="A12" s="15" t="s">
        <v>48</v>
      </c>
      <c r="B12" s="15">
        <v>3.0</v>
      </c>
      <c r="C12" s="79">
        <v>0.7810592361129238</v>
      </c>
      <c r="D12" s="15" t="s">
        <v>119</v>
      </c>
      <c r="E12" s="68" t="s">
        <v>120</v>
      </c>
      <c r="F12" s="15" t="s">
        <v>121</v>
      </c>
      <c r="G12" s="15">
        <v>74.0</v>
      </c>
    </row>
    <row r="13">
      <c r="B13" s="15">
        <v>4.0</v>
      </c>
      <c r="C13" s="79">
        <v>0.7881275810213992</v>
      </c>
      <c r="D13" s="15" t="s">
        <v>122</v>
      </c>
      <c r="E13" s="68" t="s">
        <v>123</v>
      </c>
      <c r="F13" s="15" t="s">
        <v>121</v>
      </c>
      <c r="G13" s="15">
        <v>54.0</v>
      </c>
    </row>
    <row r="14">
      <c r="C14" s="79"/>
      <c r="E14" s="68"/>
    </row>
    <row r="15">
      <c r="B15" s="107" t="s">
        <v>686</v>
      </c>
      <c r="C15" s="79">
        <v>0.7998729976825416</v>
      </c>
      <c r="D15" s="15" t="s">
        <v>218</v>
      </c>
      <c r="E15" s="15">
        <v>1800.0</v>
      </c>
      <c r="F15" s="15" t="s">
        <v>121</v>
      </c>
      <c r="N15" s="15" t="s">
        <v>687</v>
      </c>
    </row>
    <row r="16">
      <c r="C16" s="79"/>
    </row>
    <row r="17">
      <c r="C17" s="79">
        <v>0.9847222222222223</v>
      </c>
      <c r="N17" s="15" t="s">
        <v>688</v>
      </c>
    </row>
    <row r="18">
      <c r="C18" s="79"/>
      <c r="O18" s="15"/>
    </row>
    <row r="19">
      <c r="B19" s="15">
        <v>13.0</v>
      </c>
      <c r="C19" s="79">
        <v>0.9945750810147729</v>
      </c>
      <c r="D19" s="15" t="s">
        <v>119</v>
      </c>
      <c r="E19" s="68" t="s">
        <v>120</v>
      </c>
      <c r="F19" s="15" t="s">
        <v>121</v>
      </c>
      <c r="G19" s="15" t="s">
        <v>689</v>
      </c>
      <c r="N19" s="15" t="s">
        <v>690</v>
      </c>
    </row>
    <row r="20">
      <c r="B20" s="15">
        <v>14.0</v>
      </c>
      <c r="C20" s="79">
        <v>0.9973090624989709</v>
      </c>
      <c r="D20" s="15" t="s">
        <v>122</v>
      </c>
      <c r="E20" s="68" t="s">
        <v>123</v>
      </c>
      <c r="F20" s="15" t="s">
        <v>121</v>
      </c>
      <c r="N20" s="15" t="s">
        <v>535</v>
      </c>
    </row>
    <row r="21">
      <c r="C21" s="104"/>
    </row>
    <row r="22">
      <c r="B22" s="15">
        <v>15.0</v>
      </c>
      <c r="C22" s="79">
        <v>5.196990750846453E-4</v>
      </c>
      <c r="D22" s="15" t="s">
        <v>165</v>
      </c>
      <c r="E22" s="68">
        <v>300.0</v>
      </c>
      <c r="F22" s="15" t="s">
        <v>121</v>
      </c>
      <c r="G22" s="15" t="s">
        <v>691</v>
      </c>
      <c r="H22" s="15">
        <v>1050.0</v>
      </c>
      <c r="I22" s="15" t="s">
        <v>692</v>
      </c>
    </row>
    <row r="23">
      <c r="B23" s="15">
        <v>16.0</v>
      </c>
      <c r="C23" s="79">
        <v>0.005653402782627381</v>
      </c>
      <c r="D23" s="15" t="s">
        <v>169</v>
      </c>
      <c r="E23" s="68">
        <v>1800.0</v>
      </c>
      <c r="F23" s="15" t="s">
        <v>121</v>
      </c>
      <c r="G23" s="15" t="s">
        <v>693</v>
      </c>
      <c r="H23" s="15">
        <v>1050.0</v>
      </c>
      <c r="I23" s="15" t="s">
        <v>692</v>
      </c>
      <c r="J23" s="15">
        <v>2.3</v>
      </c>
      <c r="N23" s="15" t="s">
        <v>286</v>
      </c>
    </row>
    <row r="24">
      <c r="B24" s="15">
        <v>17.0</v>
      </c>
      <c r="C24" s="104">
        <v>0.027777777777777776</v>
      </c>
      <c r="D24" s="15" t="s">
        <v>169</v>
      </c>
      <c r="E24" s="15">
        <v>1800.0</v>
      </c>
      <c r="F24" s="15" t="s">
        <v>121</v>
      </c>
      <c r="H24" s="15">
        <v>1060.0</v>
      </c>
      <c r="I24" s="15" t="s">
        <v>692</v>
      </c>
      <c r="J24" s="15">
        <v>2.5</v>
      </c>
      <c r="N24" s="15" t="s">
        <v>176</v>
      </c>
    </row>
    <row r="25">
      <c r="B25" s="15">
        <v>18.0</v>
      </c>
      <c r="C25" s="79">
        <v>0.05004435185401235</v>
      </c>
      <c r="D25" s="15" t="s">
        <v>169</v>
      </c>
      <c r="E25" s="68">
        <v>1800.0</v>
      </c>
      <c r="F25" s="15" t="s">
        <v>121</v>
      </c>
      <c r="G25" s="15" t="s">
        <v>694</v>
      </c>
      <c r="H25" s="15">
        <v>1060.0</v>
      </c>
      <c r="I25" s="15" t="s">
        <v>692</v>
      </c>
      <c r="J25" s="15" t="s">
        <v>695</v>
      </c>
      <c r="N25" s="15" t="s">
        <v>179</v>
      </c>
    </row>
    <row r="26">
      <c r="B26" s="15">
        <v>19.0</v>
      </c>
      <c r="C26" s="79">
        <v>0.07286906249646563</v>
      </c>
      <c r="D26" s="15" t="s">
        <v>169</v>
      </c>
      <c r="E26" s="68">
        <v>1800.0</v>
      </c>
      <c r="F26" s="15" t="s">
        <v>121</v>
      </c>
      <c r="G26" s="15" t="s">
        <v>696</v>
      </c>
      <c r="H26" s="15">
        <v>1060.0</v>
      </c>
      <c r="I26" s="15" t="s">
        <v>692</v>
      </c>
      <c r="J26" s="15" t="s">
        <v>697</v>
      </c>
      <c r="N26" s="11" t="s">
        <v>181</v>
      </c>
    </row>
    <row r="27">
      <c r="C27" s="79"/>
      <c r="N27" s="11"/>
    </row>
    <row r="28">
      <c r="A28" s="15" t="s">
        <v>44</v>
      </c>
      <c r="B28" s="15">
        <v>20.0</v>
      </c>
      <c r="C28" s="79">
        <v>0.12597356482001487</v>
      </c>
      <c r="D28" s="15" t="s">
        <v>119</v>
      </c>
      <c r="E28" s="68" t="s">
        <v>120</v>
      </c>
      <c r="F28" s="15" t="s">
        <v>121</v>
      </c>
      <c r="N28" s="11"/>
    </row>
    <row r="29">
      <c r="B29" s="15">
        <v>21.0</v>
      </c>
      <c r="C29" s="79">
        <v>0.12856974537135102</v>
      </c>
      <c r="D29" s="15" t="s">
        <v>122</v>
      </c>
      <c r="E29" s="68" t="s">
        <v>123</v>
      </c>
      <c r="F29" s="15" t="s">
        <v>121</v>
      </c>
      <c r="N29" s="11"/>
    </row>
    <row r="30">
      <c r="C30" s="79"/>
      <c r="N30" s="11"/>
    </row>
    <row r="31">
      <c r="B31" s="15">
        <v>22.0</v>
      </c>
      <c r="C31" s="79">
        <v>0.13154364583169809</v>
      </c>
      <c r="D31" s="15" t="s">
        <v>547</v>
      </c>
      <c r="E31" s="15">
        <v>300.0</v>
      </c>
      <c r="F31" s="15" t="s">
        <v>121</v>
      </c>
      <c r="G31" s="15" t="s">
        <v>556</v>
      </c>
      <c r="H31" s="15">
        <v>1060.0</v>
      </c>
      <c r="I31" s="15" t="s">
        <v>553</v>
      </c>
      <c r="J31" s="15">
        <v>4.0</v>
      </c>
      <c r="N31" s="11"/>
    </row>
    <row r="32">
      <c r="B32" s="15">
        <v>23.0</v>
      </c>
      <c r="C32" s="79">
        <v>0.1373917824093951</v>
      </c>
      <c r="D32" s="15" t="s">
        <v>169</v>
      </c>
      <c r="E32" s="15">
        <v>1800.0</v>
      </c>
      <c r="F32" s="15" t="s">
        <v>121</v>
      </c>
      <c r="G32" s="15" t="s">
        <v>698</v>
      </c>
      <c r="H32" s="15">
        <v>1060.0</v>
      </c>
      <c r="J32" s="15">
        <v>5.0</v>
      </c>
      <c r="N32" s="11" t="s">
        <v>184</v>
      </c>
    </row>
    <row r="33">
      <c r="B33" s="15">
        <v>24.0</v>
      </c>
      <c r="C33" s="79">
        <v>0.16045875000418164</v>
      </c>
      <c r="D33" s="15" t="s">
        <v>169</v>
      </c>
      <c r="E33" s="15">
        <v>1800.0</v>
      </c>
      <c r="F33" s="15" t="s">
        <v>121</v>
      </c>
      <c r="G33" s="15" t="s">
        <v>699</v>
      </c>
      <c r="H33" s="15">
        <v>1060.0</v>
      </c>
      <c r="J33" s="15">
        <v>2.7</v>
      </c>
      <c r="N33" s="15" t="s">
        <v>187</v>
      </c>
    </row>
    <row r="34">
      <c r="B34" s="15">
        <v>25.0</v>
      </c>
      <c r="C34" s="79">
        <v>0.18163417823961936</v>
      </c>
      <c r="D34" s="15" t="s">
        <v>169</v>
      </c>
      <c r="E34" s="15">
        <v>1800.0</v>
      </c>
      <c r="F34" s="15" t="s">
        <v>121</v>
      </c>
      <c r="G34" s="15" t="s">
        <v>700</v>
      </c>
      <c r="H34" s="15">
        <v>1060.0</v>
      </c>
      <c r="J34" s="15">
        <v>4.0</v>
      </c>
      <c r="N34" s="15" t="s">
        <v>701</v>
      </c>
    </row>
    <row r="35">
      <c r="C35" s="79"/>
    </row>
    <row r="36">
      <c r="B36" s="15">
        <v>26.0</v>
      </c>
      <c r="C36" s="102">
        <v>0.20575098379777046</v>
      </c>
      <c r="D36" s="15" t="s">
        <v>165</v>
      </c>
      <c r="E36" s="15">
        <v>30.0</v>
      </c>
      <c r="F36" s="15" t="s">
        <v>121</v>
      </c>
      <c r="G36" s="15" t="s">
        <v>573</v>
      </c>
      <c r="H36" s="15">
        <v>1060.0</v>
      </c>
      <c r="N36" s="15" t="s">
        <v>702</v>
      </c>
    </row>
    <row r="37">
      <c r="B37" s="15">
        <v>27.0</v>
      </c>
      <c r="C37" s="79">
        <v>0.20752204861491919</v>
      </c>
      <c r="D37" s="15" t="s">
        <v>169</v>
      </c>
      <c r="E37" s="15">
        <v>150.0</v>
      </c>
      <c r="F37" s="15" t="s">
        <v>121</v>
      </c>
      <c r="H37" s="15">
        <v>1060.0</v>
      </c>
      <c r="N37" s="15" t="s">
        <v>702</v>
      </c>
    </row>
    <row r="38">
      <c r="B38" s="15">
        <v>28.0</v>
      </c>
      <c r="C38" s="79">
        <v>0.2107312037041993</v>
      </c>
      <c r="D38" s="15" t="s">
        <v>169</v>
      </c>
      <c r="E38" s="15">
        <v>150.0</v>
      </c>
      <c r="F38" s="15" t="s">
        <v>121</v>
      </c>
      <c r="H38" s="15">
        <v>1060.0</v>
      </c>
      <c r="K38" s="15" t="s">
        <v>327</v>
      </c>
      <c r="L38" s="15" t="s">
        <v>310</v>
      </c>
      <c r="N38" s="15" t="s">
        <v>702</v>
      </c>
    </row>
    <row r="39">
      <c r="B39" s="15">
        <v>29.0</v>
      </c>
      <c r="C39" s="79">
        <v>0.21394153934670612</v>
      </c>
      <c r="D39" s="15" t="s">
        <v>169</v>
      </c>
      <c r="E39" s="68">
        <v>150.0</v>
      </c>
      <c r="F39" s="15" t="s">
        <v>121</v>
      </c>
      <c r="H39" s="15">
        <v>1060.0</v>
      </c>
      <c r="K39" s="15" t="s">
        <v>490</v>
      </c>
      <c r="L39" s="15" t="s">
        <v>491</v>
      </c>
      <c r="N39" s="15" t="s">
        <v>702</v>
      </c>
    </row>
    <row r="40">
      <c r="B40" s="15">
        <v>30.0</v>
      </c>
      <c r="C40" s="102">
        <v>0.21722543981741183</v>
      </c>
      <c r="D40" s="15" t="s">
        <v>165</v>
      </c>
      <c r="E40" s="68">
        <v>30.0</v>
      </c>
      <c r="F40" s="15" t="s">
        <v>121</v>
      </c>
      <c r="H40" s="15">
        <v>1060.0</v>
      </c>
      <c r="J40" s="15">
        <v>2.7</v>
      </c>
      <c r="N40" s="15" t="s">
        <v>703</v>
      </c>
    </row>
    <row r="41">
      <c r="B41" s="15">
        <v>31.0</v>
      </c>
      <c r="C41" s="79">
        <v>0.21905500000139</v>
      </c>
      <c r="D41" s="15" t="s">
        <v>169</v>
      </c>
      <c r="E41" s="68">
        <v>150.0</v>
      </c>
      <c r="F41" s="15" t="s">
        <v>121</v>
      </c>
      <c r="H41" s="15">
        <v>1060.0</v>
      </c>
      <c r="N41" s="15" t="s">
        <v>703</v>
      </c>
    </row>
    <row r="42">
      <c r="B42" s="15">
        <v>32.0</v>
      </c>
      <c r="C42" s="79">
        <v>0.22226952546043321</v>
      </c>
      <c r="D42" s="15" t="s">
        <v>169</v>
      </c>
      <c r="E42" s="15">
        <v>150.0</v>
      </c>
      <c r="F42" s="15" t="s">
        <v>121</v>
      </c>
      <c r="G42" s="15" t="s">
        <v>576</v>
      </c>
      <c r="H42" s="15">
        <v>1060.0</v>
      </c>
      <c r="I42" s="68"/>
      <c r="K42" s="15" t="s">
        <v>461</v>
      </c>
      <c r="L42" s="15" t="s">
        <v>462</v>
      </c>
      <c r="N42" s="15" t="s">
        <v>703</v>
      </c>
    </row>
    <row r="43">
      <c r="B43" s="15">
        <v>33.0</v>
      </c>
      <c r="C43" s="79">
        <v>0.22549473379331175</v>
      </c>
      <c r="D43" s="15" t="s">
        <v>169</v>
      </c>
      <c r="E43" s="15">
        <v>150.0</v>
      </c>
      <c r="F43" s="15" t="s">
        <v>121</v>
      </c>
      <c r="H43" s="15">
        <v>1060.0</v>
      </c>
      <c r="I43" s="68"/>
      <c r="K43" s="15">
        <v>0.0</v>
      </c>
      <c r="L43" s="15" t="s">
        <v>462</v>
      </c>
      <c r="N43" s="15" t="s">
        <v>703</v>
      </c>
    </row>
    <row r="44">
      <c r="C44" s="79"/>
      <c r="I44" s="24"/>
    </row>
    <row r="45">
      <c r="B45" s="15">
        <v>34.0</v>
      </c>
      <c r="C45" s="102">
        <v>0.2288219212932745</v>
      </c>
      <c r="D45" s="15" t="s">
        <v>119</v>
      </c>
      <c r="E45" s="68" t="s">
        <v>120</v>
      </c>
      <c r="F45" s="15" t="s">
        <v>121</v>
      </c>
    </row>
    <row r="46">
      <c r="B46" s="15">
        <v>35.0</v>
      </c>
      <c r="C46" s="79">
        <v>0.23153885416832054</v>
      </c>
      <c r="D46" s="15" t="s">
        <v>122</v>
      </c>
      <c r="E46" s="68" t="s">
        <v>123</v>
      </c>
      <c r="F46" s="15" t="s">
        <v>121</v>
      </c>
    </row>
    <row r="48">
      <c r="B48" s="15">
        <v>36.0</v>
      </c>
      <c r="C48" s="80">
        <v>0.24179829860804603</v>
      </c>
      <c r="D48" s="2" t="s">
        <v>137</v>
      </c>
      <c r="E48" s="24" t="s">
        <v>146</v>
      </c>
      <c r="F48" s="15" t="s">
        <v>121</v>
      </c>
      <c r="N48" s="82" t="s">
        <v>704</v>
      </c>
    </row>
    <row r="49">
      <c r="B49" s="15">
        <v>37.0</v>
      </c>
      <c r="C49" s="80">
        <v>0.24505247685010545</v>
      </c>
      <c r="D49" s="2" t="s">
        <v>137</v>
      </c>
      <c r="E49" s="24" t="s">
        <v>705</v>
      </c>
      <c r="F49" s="15" t="s">
        <v>121</v>
      </c>
      <c r="N49" s="82" t="s">
        <v>706</v>
      </c>
    </row>
    <row r="50">
      <c r="B50" s="15">
        <v>38.0</v>
      </c>
      <c r="C50" s="80">
        <v>0.24734627314319368</v>
      </c>
      <c r="D50" s="2" t="s">
        <v>137</v>
      </c>
      <c r="E50" s="24" t="s">
        <v>707</v>
      </c>
      <c r="F50" s="15" t="s">
        <v>121</v>
      </c>
      <c r="N50" s="82" t="s">
        <v>708</v>
      </c>
    </row>
    <row r="51">
      <c r="B51" s="15">
        <v>39.0</v>
      </c>
      <c r="C51" s="80">
        <v>0.2492949537045206</v>
      </c>
      <c r="D51" s="2" t="s">
        <v>137</v>
      </c>
      <c r="E51" s="24" t="s">
        <v>709</v>
      </c>
      <c r="F51" s="15" t="s">
        <v>121</v>
      </c>
      <c r="N51" s="82" t="s">
        <v>710</v>
      </c>
    </row>
    <row r="52">
      <c r="B52" s="15">
        <v>40.0</v>
      </c>
      <c r="C52" s="79">
        <v>0.2511087615712313</v>
      </c>
      <c r="D52" s="2" t="s">
        <v>137</v>
      </c>
      <c r="E52" s="24" t="s">
        <v>711</v>
      </c>
      <c r="F52" s="15" t="s">
        <v>121</v>
      </c>
      <c r="N52" s="82" t="s">
        <v>712</v>
      </c>
    </row>
    <row r="53">
      <c r="C53" s="79"/>
    </row>
    <row r="54">
      <c r="C54" s="79"/>
    </row>
    <row r="55">
      <c r="C55" s="79"/>
    </row>
    <row r="56">
      <c r="C56" s="79"/>
    </row>
    <row r="57">
      <c r="C57" s="79"/>
    </row>
    <row r="58">
      <c r="C58" s="102"/>
      <c r="N58" s="11"/>
    </row>
    <row r="59">
      <c r="C59" s="79"/>
      <c r="N59" s="11"/>
    </row>
    <row r="60">
      <c r="C60" s="79"/>
      <c r="N60" s="11"/>
    </row>
    <row r="61">
      <c r="C61" s="79"/>
      <c r="N61" s="11"/>
    </row>
    <row r="62">
      <c r="C62" s="79"/>
    </row>
    <row r="63">
      <c r="C63" s="79"/>
    </row>
    <row r="64">
      <c r="C64" s="79"/>
    </row>
    <row r="65">
      <c r="C65" s="79"/>
    </row>
    <row r="66">
      <c r="C66" s="79"/>
    </row>
    <row r="67">
      <c r="C67" s="79"/>
    </row>
    <row r="68">
      <c r="C68" s="79"/>
    </row>
    <row r="69">
      <c r="C69" s="79"/>
    </row>
    <row r="70">
      <c r="C70" s="79"/>
    </row>
    <row r="71">
      <c r="C71" s="79"/>
    </row>
    <row r="72">
      <c r="C72" s="79"/>
    </row>
    <row r="73">
      <c r="C73" s="79"/>
    </row>
    <row r="75">
      <c r="C75" s="79"/>
    </row>
    <row r="76">
      <c r="C76" s="79"/>
    </row>
    <row r="77">
      <c r="C77" s="79"/>
    </row>
    <row r="78">
      <c r="C78" s="79"/>
    </row>
    <row r="79">
      <c r="C79" s="79"/>
    </row>
    <row r="81">
      <c r="C81" s="79"/>
      <c r="E81" s="68"/>
    </row>
    <row r="82">
      <c r="C82" s="79"/>
      <c r="E82" s="68"/>
    </row>
    <row r="84">
      <c r="C84" s="79"/>
    </row>
  </sheetData>
  <mergeCells count="13">
    <mergeCell ref="B5:B6"/>
    <mergeCell ref="C5:C6"/>
    <mergeCell ref="K5:M5"/>
    <mergeCell ref="N5:N6"/>
    <mergeCell ref="O5:S6"/>
    <mergeCell ref="O7:S7"/>
    <mergeCell ref="C1:F1"/>
    <mergeCell ref="H1:N1"/>
    <mergeCell ref="O1:S1"/>
    <mergeCell ref="H2:N2"/>
    <mergeCell ref="O2:S2"/>
    <mergeCell ref="O3:S3"/>
    <mergeCell ref="O4:S4"/>
  </mergeCells>
  <conditionalFormatting sqref="C48:C52">
    <cfRule type="cellIs" dxfId="0" priority="1" operator="equal">
      <formula>"datetime here"</formula>
    </cfRule>
  </conditionalFormatting>
  <conditionalFormatting sqref="C48:C52">
    <cfRule type="notContainsBlanks" dxfId="1" priority="2">
      <formula>LEN(TRIM(C48))&gt;0</formula>
    </cfRule>
  </conditionalFormatting>
  <drawing r:id="rId1"/>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101">
        <v>45333.0</v>
      </c>
      <c r="D1" s="43"/>
      <c r="E1" s="43"/>
      <c r="F1" s="44"/>
      <c r="G1" s="41" t="s">
        <v>91</v>
      </c>
      <c r="H1" s="89" t="s">
        <v>713</v>
      </c>
      <c r="I1" s="46"/>
      <c r="J1" s="46"/>
      <c r="K1" s="46"/>
      <c r="L1" s="46"/>
      <c r="M1" s="46"/>
      <c r="N1" s="47"/>
      <c r="O1" s="45"/>
      <c r="P1" s="46"/>
      <c r="Q1" s="46"/>
      <c r="R1" s="46"/>
      <c r="S1" s="47"/>
    </row>
    <row r="2">
      <c r="A2" s="48"/>
      <c r="B2" s="49" t="s">
        <v>92</v>
      </c>
      <c r="C2" s="50" t="s">
        <v>531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714</v>
      </c>
      <c r="O7" s="15"/>
    </row>
    <row r="8">
      <c r="N8" s="15" t="s">
        <v>533</v>
      </c>
    </row>
    <row r="9">
      <c r="A9" s="15" t="s">
        <v>53</v>
      </c>
      <c r="B9" s="15">
        <v>1.0</v>
      </c>
      <c r="C9" s="79">
        <v>0.7663334259268595</v>
      </c>
      <c r="D9" s="15" t="s">
        <v>119</v>
      </c>
      <c r="E9" s="68" t="s">
        <v>120</v>
      </c>
      <c r="F9" s="15" t="s">
        <v>121</v>
      </c>
      <c r="N9" s="15" t="s">
        <v>715</v>
      </c>
    </row>
    <row r="10">
      <c r="B10" s="15">
        <v>2.0</v>
      </c>
      <c r="C10" s="102">
        <v>0.7714121064782375</v>
      </c>
      <c r="D10" s="15" t="s">
        <v>122</v>
      </c>
      <c r="E10" s="68" t="s">
        <v>123</v>
      </c>
      <c r="F10" s="15" t="s">
        <v>121</v>
      </c>
      <c r="N10" s="16" t="s">
        <v>535</v>
      </c>
    </row>
    <row r="11">
      <c r="C11" s="79"/>
      <c r="E11" s="68"/>
    </row>
    <row r="12">
      <c r="C12" s="79"/>
      <c r="E12" s="103"/>
      <c r="N12" s="15" t="s">
        <v>716</v>
      </c>
    </row>
    <row r="13">
      <c r="B13" s="15">
        <v>3.0</v>
      </c>
      <c r="C13" s="79">
        <v>0.8150115740740741</v>
      </c>
      <c r="D13" s="82" t="s">
        <v>137</v>
      </c>
      <c r="E13" s="103" t="s">
        <v>134</v>
      </c>
      <c r="F13" s="15" t="s">
        <v>121</v>
      </c>
      <c r="L13" s="15" t="s">
        <v>138</v>
      </c>
      <c r="N13" s="82" t="s">
        <v>717</v>
      </c>
    </row>
    <row r="14">
      <c r="B14" s="15">
        <v>4.0</v>
      </c>
      <c r="C14" s="79">
        <v>0.8165455439811922</v>
      </c>
      <c r="D14" s="82" t="s">
        <v>137</v>
      </c>
      <c r="E14" s="103" t="s">
        <v>718</v>
      </c>
      <c r="F14" s="15" t="s">
        <v>121</v>
      </c>
      <c r="L14" s="15">
        <v>60.0</v>
      </c>
      <c r="N14" s="82" t="s">
        <v>719</v>
      </c>
    </row>
    <row r="15">
      <c r="B15" s="15">
        <v>5.0</v>
      </c>
      <c r="C15" s="79">
        <v>0.8183346990699647</v>
      </c>
      <c r="D15" s="82" t="s">
        <v>137</v>
      </c>
      <c r="E15" s="73" t="s">
        <v>135</v>
      </c>
      <c r="F15" s="15" t="s">
        <v>121</v>
      </c>
      <c r="L15" s="15">
        <v>60.0</v>
      </c>
      <c r="N15" s="82" t="s">
        <v>720</v>
      </c>
    </row>
    <row r="16">
      <c r="B16" s="15">
        <v>6.0</v>
      </c>
      <c r="C16" s="79">
        <v>0.8200979976827512</v>
      </c>
      <c r="D16" s="82" t="s">
        <v>137</v>
      </c>
      <c r="E16" s="73" t="s">
        <v>721</v>
      </c>
      <c r="F16" s="15" t="s">
        <v>121</v>
      </c>
      <c r="G16" s="15"/>
      <c r="L16" s="15">
        <v>60.0</v>
      </c>
      <c r="N16" s="82" t="s">
        <v>722</v>
      </c>
    </row>
    <row r="17">
      <c r="B17" s="15">
        <v>7.0</v>
      </c>
      <c r="C17" s="79">
        <v>0.8224208101892145</v>
      </c>
      <c r="D17" s="82" t="s">
        <v>137</v>
      </c>
      <c r="E17" s="73" t="s">
        <v>723</v>
      </c>
      <c r="F17" s="15" t="s">
        <v>121</v>
      </c>
      <c r="G17" s="15"/>
      <c r="L17" s="15">
        <v>60.0</v>
      </c>
      <c r="N17" s="82" t="s">
        <v>724</v>
      </c>
    </row>
    <row r="18">
      <c r="C18" s="79"/>
      <c r="O18" s="15"/>
    </row>
    <row r="19">
      <c r="B19" s="15">
        <v>8.0</v>
      </c>
      <c r="C19" s="79">
        <v>0.8430376504620654</v>
      </c>
      <c r="D19" s="15" t="s">
        <v>547</v>
      </c>
      <c r="E19" s="68">
        <v>30.0</v>
      </c>
      <c r="F19" s="15" t="s">
        <v>121</v>
      </c>
      <c r="G19" s="15" t="s">
        <v>566</v>
      </c>
      <c r="H19" s="15">
        <v>1060.0</v>
      </c>
      <c r="N19" s="15" t="s">
        <v>725</v>
      </c>
    </row>
    <row r="20">
      <c r="B20" s="15">
        <v>9.0</v>
      </c>
      <c r="C20" s="79">
        <v>0.8448847800900694</v>
      </c>
      <c r="D20" s="15" t="s">
        <v>169</v>
      </c>
      <c r="E20" s="68">
        <v>240.0</v>
      </c>
      <c r="F20" s="15" t="s">
        <v>121</v>
      </c>
      <c r="N20" s="15" t="s">
        <v>725</v>
      </c>
    </row>
    <row r="21">
      <c r="B21" s="15">
        <v>10.0</v>
      </c>
      <c r="C21" s="79">
        <v>0.8491398495389149</v>
      </c>
      <c r="D21" s="15" t="s">
        <v>169</v>
      </c>
      <c r="E21" s="15">
        <v>240.0</v>
      </c>
      <c r="F21" s="15" t="s">
        <v>121</v>
      </c>
      <c r="K21" s="15" t="s">
        <v>509</v>
      </c>
      <c r="L21" s="15">
        <v>0.0</v>
      </c>
      <c r="N21" s="15" t="s">
        <v>725</v>
      </c>
    </row>
    <row r="22">
      <c r="B22" s="15">
        <v>11.0</v>
      </c>
      <c r="C22" s="79">
        <v>0.8534521180554293</v>
      </c>
      <c r="D22" s="15" t="s">
        <v>169</v>
      </c>
      <c r="E22" s="68">
        <v>240.0</v>
      </c>
      <c r="F22" s="15" t="s">
        <v>121</v>
      </c>
      <c r="K22" s="15" t="s">
        <v>490</v>
      </c>
      <c r="N22" s="15" t="s">
        <v>725</v>
      </c>
    </row>
    <row r="23">
      <c r="B23" s="15">
        <v>12.0</v>
      </c>
      <c r="C23" s="79">
        <v>0.8582969560229685</v>
      </c>
      <c r="D23" s="15" t="s">
        <v>169</v>
      </c>
      <c r="E23" s="68">
        <v>240.0</v>
      </c>
      <c r="F23" s="15" t="s">
        <v>121</v>
      </c>
      <c r="G23" s="15" t="s">
        <v>726</v>
      </c>
      <c r="H23" s="15">
        <v>1060.0</v>
      </c>
      <c r="N23" s="15" t="s">
        <v>727</v>
      </c>
    </row>
    <row r="24">
      <c r="B24" s="15">
        <v>13.0</v>
      </c>
      <c r="C24" s="79">
        <v>0.8648418287048116</v>
      </c>
      <c r="D24" s="15" t="s">
        <v>169</v>
      </c>
      <c r="E24" s="15">
        <v>240.0</v>
      </c>
      <c r="F24" s="15" t="s">
        <v>121</v>
      </c>
      <c r="K24" s="15" t="s">
        <v>203</v>
      </c>
      <c r="L24" s="15" t="s">
        <v>310</v>
      </c>
      <c r="N24" s="15" t="s">
        <v>727</v>
      </c>
    </row>
    <row r="25">
      <c r="B25" s="15">
        <v>14.0</v>
      </c>
      <c r="C25" s="79">
        <v>0.8683983564842492</v>
      </c>
      <c r="D25" s="15" t="s">
        <v>169</v>
      </c>
      <c r="E25" s="68">
        <v>240.0</v>
      </c>
      <c r="F25" s="15" t="s">
        <v>121</v>
      </c>
      <c r="K25" s="15" t="s">
        <v>461</v>
      </c>
      <c r="L25" s="15" t="s">
        <v>491</v>
      </c>
      <c r="N25" s="15" t="s">
        <v>727</v>
      </c>
    </row>
    <row r="26">
      <c r="C26" s="79"/>
      <c r="E26" s="68"/>
    </row>
    <row r="27">
      <c r="B27" s="15">
        <v>15.0</v>
      </c>
      <c r="C27" s="79">
        <v>0.8753682870374178</v>
      </c>
      <c r="D27" s="15" t="s">
        <v>165</v>
      </c>
      <c r="E27" s="15">
        <v>300.0</v>
      </c>
      <c r="F27" s="15" t="s">
        <v>121</v>
      </c>
      <c r="G27" s="15" t="s">
        <v>728</v>
      </c>
      <c r="H27" s="15">
        <v>1080.0</v>
      </c>
      <c r="I27" s="15" t="s">
        <v>553</v>
      </c>
      <c r="J27" s="15">
        <v>2.7</v>
      </c>
      <c r="N27" s="11"/>
    </row>
    <row r="28">
      <c r="B28" s="15">
        <v>16.0</v>
      </c>
      <c r="C28" s="79">
        <v>0.8822702430552454</v>
      </c>
      <c r="D28" s="15" t="s">
        <v>119</v>
      </c>
      <c r="E28" s="68" t="s">
        <v>120</v>
      </c>
      <c r="F28" s="15" t="s">
        <v>121</v>
      </c>
      <c r="N28" s="11"/>
    </row>
    <row r="29">
      <c r="B29" s="15">
        <v>17.0</v>
      </c>
      <c r="C29" s="79">
        <v>0.8845831597209326</v>
      </c>
      <c r="D29" s="15" t="s">
        <v>122</v>
      </c>
      <c r="E29" s="68" t="s">
        <v>123</v>
      </c>
      <c r="F29" s="15" t="s">
        <v>121</v>
      </c>
    </row>
    <row r="30">
      <c r="B30" s="15">
        <v>18.0</v>
      </c>
      <c r="C30" s="79">
        <v>0.8866073495373712</v>
      </c>
      <c r="D30" s="15" t="s">
        <v>169</v>
      </c>
      <c r="E30" s="68">
        <v>1800.0</v>
      </c>
      <c r="F30" s="15" t="s">
        <v>121</v>
      </c>
      <c r="G30" s="15" t="s">
        <v>562</v>
      </c>
      <c r="H30" s="15">
        <v>1080.0</v>
      </c>
      <c r="I30" s="15" t="s">
        <v>553</v>
      </c>
      <c r="J30" s="15">
        <v>2.5</v>
      </c>
      <c r="N30" s="15" t="s">
        <v>729</v>
      </c>
    </row>
    <row r="31">
      <c r="B31" s="15">
        <v>19.0</v>
      </c>
      <c r="C31" s="79">
        <v>0.9083333333333333</v>
      </c>
      <c r="D31" s="15" t="s">
        <v>169</v>
      </c>
      <c r="E31" s="15">
        <v>1800.0</v>
      </c>
      <c r="F31" s="15" t="s">
        <v>121</v>
      </c>
      <c r="H31" s="15">
        <v>1080.0</v>
      </c>
      <c r="I31" s="15" t="s">
        <v>553</v>
      </c>
      <c r="J31" s="15">
        <v>2.3</v>
      </c>
      <c r="N31" s="11" t="s">
        <v>187</v>
      </c>
    </row>
    <row r="32">
      <c r="B32" s="15">
        <v>20.0</v>
      </c>
      <c r="C32" s="79">
        <v>0.9320857523125596</v>
      </c>
      <c r="D32" s="15" t="s">
        <v>169</v>
      </c>
      <c r="E32" s="15">
        <v>1800.0</v>
      </c>
      <c r="F32" s="15" t="s">
        <v>121</v>
      </c>
      <c r="H32" s="15">
        <v>1080.0</v>
      </c>
      <c r="I32" s="15" t="s">
        <v>553</v>
      </c>
      <c r="J32" s="15">
        <v>2.2</v>
      </c>
      <c r="N32" s="11" t="s">
        <v>189</v>
      </c>
    </row>
    <row r="33">
      <c r="C33" s="79"/>
      <c r="N33" s="11"/>
    </row>
    <row r="34">
      <c r="A34" s="15" t="s">
        <v>56</v>
      </c>
      <c r="B34" s="15">
        <v>21.0</v>
      </c>
      <c r="C34" s="79">
        <v>0.9797797916689888</v>
      </c>
      <c r="D34" s="15" t="s">
        <v>119</v>
      </c>
      <c r="E34" s="68" t="s">
        <v>120</v>
      </c>
      <c r="F34" s="15" t="s">
        <v>121</v>
      </c>
    </row>
    <row r="35">
      <c r="B35" s="15">
        <v>22.0</v>
      </c>
      <c r="C35" s="79">
        <v>0.9826476620364701</v>
      </c>
      <c r="D35" s="15" t="s">
        <v>122</v>
      </c>
      <c r="E35" s="68" t="s">
        <v>123</v>
      </c>
      <c r="F35" s="15" t="s">
        <v>121</v>
      </c>
    </row>
    <row r="36">
      <c r="B36" s="15">
        <v>23.0</v>
      </c>
      <c r="C36" s="102">
        <v>0.9918705555537599</v>
      </c>
      <c r="D36" s="15" t="s">
        <v>547</v>
      </c>
      <c r="E36" s="68">
        <v>300.0</v>
      </c>
      <c r="F36" s="15" t="s">
        <v>121</v>
      </c>
      <c r="G36" s="15" t="s">
        <v>730</v>
      </c>
      <c r="H36" s="15">
        <v>1090.0</v>
      </c>
      <c r="I36" s="15" t="s">
        <v>553</v>
      </c>
      <c r="J36" s="15">
        <v>2.3</v>
      </c>
    </row>
    <row r="37">
      <c r="B37" s="15">
        <v>24.0</v>
      </c>
      <c r="C37" s="79">
        <v>0.9981304513930809</v>
      </c>
      <c r="D37" s="15" t="s">
        <v>169</v>
      </c>
      <c r="E37" s="15">
        <v>1800.0</v>
      </c>
      <c r="F37" s="15" t="s">
        <v>121</v>
      </c>
      <c r="G37" s="15" t="s">
        <v>731</v>
      </c>
      <c r="H37" s="15">
        <v>1090.0</v>
      </c>
      <c r="I37" s="15" t="s">
        <v>553</v>
      </c>
      <c r="J37" s="15">
        <v>2.6</v>
      </c>
      <c r="N37" s="15" t="s">
        <v>286</v>
      </c>
    </row>
    <row r="38">
      <c r="B38" s="15">
        <v>25.0</v>
      </c>
      <c r="C38" s="79">
        <v>0.019578842591727152</v>
      </c>
      <c r="D38" s="15" t="s">
        <v>169</v>
      </c>
      <c r="E38" s="15">
        <v>1800.0</v>
      </c>
      <c r="F38" s="15" t="s">
        <v>121</v>
      </c>
      <c r="G38" s="15" t="s">
        <v>732</v>
      </c>
      <c r="H38" s="15">
        <v>1090.0</v>
      </c>
      <c r="I38" s="15" t="s">
        <v>553</v>
      </c>
      <c r="J38" s="15">
        <v>2.6</v>
      </c>
      <c r="N38" s="15" t="s">
        <v>176</v>
      </c>
    </row>
    <row r="39">
      <c r="B39" s="15">
        <v>26.0</v>
      </c>
      <c r="C39" s="79">
        <v>0.041666666666666664</v>
      </c>
      <c r="D39" s="15" t="s">
        <v>169</v>
      </c>
      <c r="E39" s="68">
        <v>1800.0</v>
      </c>
      <c r="F39" s="15" t="s">
        <v>121</v>
      </c>
      <c r="G39" s="15">
        <v>0.0</v>
      </c>
      <c r="H39" s="15">
        <v>1090.0</v>
      </c>
      <c r="I39" s="15" t="s">
        <v>553</v>
      </c>
      <c r="J39" s="15">
        <v>2.0</v>
      </c>
      <c r="N39" s="15" t="s">
        <v>179</v>
      </c>
    </row>
    <row r="40">
      <c r="B40" s="15">
        <v>27.0</v>
      </c>
      <c r="C40" s="102">
        <v>0.06450231481481482</v>
      </c>
      <c r="D40" s="15" t="s">
        <v>169</v>
      </c>
      <c r="E40" s="68">
        <v>1800.0</v>
      </c>
      <c r="F40" s="15" t="s">
        <v>121</v>
      </c>
      <c r="G40" s="15" t="s">
        <v>732</v>
      </c>
      <c r="H40" s="15">
        <v>1090.0</v>
      </c>
      <c r="I40" s="15" t="s">
        <v>553</v>
      </c>
      <c r="J40" s="15">
        <v>1.7</v>
      </c>
      <c r="N40" s="15" t="s">
        <v>733</v>
      </c>
    </row>
    <row r="41">
      <c r="B41" s="15">
        <v>28.0</v>
      </c>
      <c r="C41" s="79">
        <v>0.08701532407576451</v>
      </c>
      <c r="D41" s="15" t="s">
        <v>119</v>
      </c>
      <c r="E41" s="68" t="s">
        <v>120</v>
      </c>
      <c r="F41" s="15" t="s">
        <v>121</v>
      </c>
    </row>
    <row r="42">
      <c r="B42" s="15">
        <v>29.0</v>
      </c>
      <c r="C42" s="79">
        <v>0.08890046296296296</v>
      </c>
      <c r="D42" s="15" t="s">
        <v>122</v>
      </c>
      <c r="E42" s="68" t="s">
        <v>123</v>
      </c>
      <c r="F42" s="15" t="s">
        <v>121</v>
      </c>
      <c r="I42" s="68"/>
    </row>
    <row r="43">
      <c r="B43" s="15">
        <v>30.0</v>
      </c>
      <c r="C43" s="79">
        <v>0.09180093750183005</v>
      </c>
      <c r="D43" s="15" t="s">
        <v>169</v>
      </c>
      <c r="E43" s="68">
        <v>1800.0</v>
      </c>
      <c r="F43" s="15" t="s">
        <v>121</v>
      </c>
      <c r="G43" s="15" t="s">
        <v>734</v>
      </c>
      <c r="H43" s="15">
        <v>1090.0</v>
      </c>
      <c r="I43" s="15" t="s">
        <v>553</v>
      </c>
      <c r="J43" s="15">
        <v>2.3</v>
      </c>
      <c r="N43" s="15" t="s">
        <v>184</v>
      </c>
    </row>
    <row r="44">
      <c r="B44" s="15">
        <v>31.0</v>
      </c>
      <c r="C44" s="79">
        <v>0.11388888888888889</v>
      </c>
      <c r="D44" s="15" t="s">
        <v>169</v>
      </c>
      <c r="E44" s="68">
        <v>1800.0</v>
      </c>
      <c r="F44" s="15" t="s">
        <v>121</v>
      </c>
      <c r="H44" s="15">
        <v>1090.0</v>
      </c>
      <c r="I44" s="15" t="s">
        <v>553</v>
      </c>
      <c r="N44" s="15" t="s">
        <v>187</v>
      </c>
    </row>
    <row r="45">
      <c r="B45" s="15">
        <v>32.0</v>
      </c>
      <c r="C45" s="102">
        <v>0.13589704861078644</v>
      </c>
      <c r="D45" s="15" t="s">
        <v>169</v>
      </c>
      <c r="E45" s="68">
        <v>1800.0</v>
      </c>
      <c r="F45" s="15" t="s">
        <v>121</v>
      </c>
      <c r="G45" s="15" t="s">
        <v>735</v>
      </c>
      <c r="H45" s="15">
        <v>1090.0</v>
      </c>
      <c r="I45" s="15" t="s">
        <v>553</v>
      </c>
      <c r="J45" s="95">
        <v>45355.0</v>
      </c>
      <c r="N45" s="15" t="s">
        <v>736</v>
      </c>
    </row>
    <row r="46">
      <c r="C46" s="79"/>
      <c r="E46" s="68"/>
    </row>
    <row r="47">
      <c r="B47" s="15" t="s">
        <v>737</v>
      </c>
      <c r="C47" s="79">
        <v>0.1659646412008442</v>
      </c>
      <c r="D47" s="15" t="s">
        <v>218</v>
      </c>
      <c r="E47" s="15">
        <v>1800.0</v>
      </c>
      <c r="F47" s="15" t="s">
        <v>121</v>
      </c>
      <c r="N47" s="15" t="s">
        <v>738</v>
      </c>
    </row>
    <row r="48">
      <c r="C48" s="80"/>
      <c r="D48" s="11"/>
      <c r="E48" s="24"/>
    </row>
    <row r="49">
      <c r="C49" s="80"/>
      <c r="D49" s="2"/>
      <c r="E49" s="24"/>
    </row>
    <row r="50">
      <c r="C50" s="80"/>
      <c r="D50" s="11"/>
      <c r="E50" s="24"/>
    </row>
    <row r="51">
      <c r="C51" s="80"/>
      <c r="D51" s="11"/>
      <c r="E51" s="24"/>
    </row>
    <row r="52">
      <c r="C52" s="79"/>
      <c r="D52" s="11"/>
      <c r="E52" s="24"/>
    </row>
    <row r="53">
      <c r="C53" s="79"/>
    </row>
    <row r="54">
      <c r="C54" s="79"/>
    </row>
    <row r="55">
      <c r="C55" s="79"/>
    </row>
    <row r="56">
      <c r="C56" s="79"/>
    </row>
    <row r="57">
      <c r="C57" s="79"/>
    </row>
    <row r="58">
      <c r="C58" s="102"/>
      <c r="E58" s="68"/>
      <c r="N58" s="11"/>
    </row>
    <row r="59">
      <c r="C59" s="79"/>
      <c r="E59" s="68"/>
      <c r="N59" s="11"/>
    </row>
    <row r="60">
      <c r="C60" s="79"/>
      <c r="N60" s="11"/>
    </row>
    <row r="61">
      <c r="C61" s="79"/>
      <c r="N61" s="2"/>
    </row>
    <row r="62">
      <c r="C62" s="79"/>
    </row>
    <row r="63">
      <c r="C63" s="79"/>
    </row>
    <row r="64">
      <c r="C64" s="79"/>
    </row>
    <row r="65">
      <c r="C65" s="79"/>
    </row>
    <row r="66">
      <c r="C66" s="79"/>
    </row>
    <row r="67">
      <c r="C67" s="79"/>
    </row>
    <row r="68">
      <c r="C68" s="79"/>
    </row>
    <row r="69">
      <c r="C69" s="79"/>
    </row>
    <row r="70">
      <c r="C70" s="79"/>
    </row>
    <row r="71">
      <c r="C71" s="79"/>
    </row>
    <row r="72">
      <c r="C72" s="79"/>
    </row>
    <row r="73">
      <c r="C73" s="79"/>
    </row>
    <row r="75">
      <c r="C75" s="79"/>
    </row>
    <row r="76">
      <c r="C76" s="79"/>
    </row>
    <row r="77">
      <c r="C77" s="79"/>
    </row>
    <row r="78">
      <c r="C78" s="79"/>
    </row>
    <row r="79">
      <c r="C79" s="79"/>
    </row>
    <row r="81">
      <c r="C81" s="79"/>
      <c r="E81" s="68"/>
    </row>
    <row r="82">
      <c r="C82" s="79"/>
      <c r="E82" s="68"/>
    </row>
    <row r="84">
      <c r="C84" s="79"/>
    </row>
  </sheetData>
  <mergeCells count="13">
    <mergeCell ref="B5:B6"/>
    <mergeCell ref="C5:C6"/>
    <mergeCell ref="K5:M5"/>
    <mergeCell ref="N5:N6"/>
    <mergeCell ref="O5:S6"/>
    <mergeCell ref="O7:S7"/>
    <mergeCell ref="C1:F1"/>
    <mergeCell ref="H1:N1"/>
    <mergeCell ref="O1:S1"/>
    <mergeCell ref="H2:N2"/>
    <mergeCell ref="O2:S2"/>
    <mergeCell ref="O3:S3"/>
    <mergeCell ref="O4:S4"/>
  </mergeCells>
  <conditionalFormatting sqref="C48:C52">
    <cfRule type="cellIs" dxfId="0" priority="1" operator="equal">
      <formula>"datetime here"</formula>
    </cfRule>
  </conditionalFormatting>
  <conditionalFormatting sqref="C48:C52">
    <cfRule type="notContainsBlanks" dxfId="1" priority="2">
      <formula>LEN(TRIM(C48))&gt;0</formula>
    </cfRule>
  </conditionalFormatting>
  <drawing r:id="rId1"/>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101">
        <v>45362.0</v>
      </c>
      <c r="D1" s="43"/>
      <c r="E1" s="43"/>
      <c r="F1" s="44"/>
      <c r="G1" s="41" t="s">
        <v>91</v>
      </c>
      <c r="H1" s="89" t="s">
        <v>739</v>
      </c>
      <c r="I1" s="46"/>
      <c r="J1" s="46"/>
      <c r="K1" s="46"/>
      <c r="L1" s="46"/>
      <c r="M1" s="46"/>
      <c r="N1" s="47"/>
      <c r="O1" s="45"/>
      <c r="P1" s="46"/>
      <c r="Q1" s="46"/>
      <c r="R1" s="46"/>
      <c r="S1" s="47"/>
    </row>
    <row r="2">
      <c r="A2" s="48"/>
      <c r="B2" s="49" t="s">
        <v>92</v>
      </c>
      <c r="C2" s="50" t="s">
        <v>531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740</v>
      </c>
      <c r="O7" s="15"/>
    </row>
    <row r="8">
      <c r="N8" s="15" t="s">
        <v>533</v>
      </c>
    </row>
    <row r="9">
      <c r="A9" s="15" t="s">
        <v>58</v>
      </c>
      <c r="B9" s="15">
        <v>1.0</v>
      </c>
      <c r="C9" s="79">
        <v>0.7639467129629338</v>
      </c>
      <c r="D9" s="15" t="s">
        <v>119</v>
      </c>
      <c r="E9" s="68" t="s">
        <v>120</v>
      </c>
      <c r="F9" s="15" t="s">
        <v>121</v>
      </c>
      <c r="G9" s="15">
        <v>0.0</v>
      </c>
      <c r="N9" s="15" t="s">
        <v>741</v>
      </c>
    </row>
    <row r="10">
      <c r="B10" s="15">
        <v>2.0</v>
      </c>
      <c r="C10" s="102">
        <v>0.7666192476899596</v>
      </c>
      <c r="D10" s="15" t="s">
        <v>122</v>
      </c>
      <c r="E10" s="68" t="s">
        <v>123</v>
      </c>
      <c r="F10" s="15" t="s">
        <v>121</v>
      </c>
      <c r="G10" s="15">
        <v>0.0</v>
      </c>
      <c r="N10" s="16" t="s">
        <v>535</v>
      </c>
    </row>
    <row r="11">
      <c r="C11" s="79"/>
      <c r="E11" s="68"/>
    </row>
    <row r="12">
      <c r="B12" s="15">
        <v>3.0</v>
      </c>
      <c r="C12" s="79">
        <v>0.8414727662020596</v>
      </c>
      <c r="D12" s="15" t="s">
        <v>165</v>
      </c>
      <c r="E12" s="68">
        <v>30.0</v>
      </c>
      <c r="F12" s="15" t="s">
        <v>121</v>
      </c>
      <c r="J12" s="15">
        <v>3.0</v>
      </c>
      <c r="N12" s="15" t="s">
        <v>742</v>
      </c>
    </row>
    <row r="13">
      <c r="B13" s="15">
        <v>4.0</v>
      </c>
      <c r="C13" s="79">
        <v>0.8433749884279678</v>
      </c>
      <c r="D13" s="15" t="s">
        <v>169</v>
      </c>
      <c r="E13" s="68">
        <v>240.0</v>
      </c>
      <c r="F13" s="15" t="s">
        <v>121</v>
      </c>
      <c r="N13" s="15" t="s">
        <v>742</v>
      </c>
    </row>
    <row r="14">
      <c r="B14" s="15">
        <v>5.0</v>
      </c>
      <c r="C14" s="79">
        <v>0.8477196296298644</v>
      </c>
      <c r="D14" s="15" t="s">
        <v>169</v>
      </c>
      <c r="E14" s="68">
        <v>240.0</v>
      </c>
      <c r="F14" s="15" t="s">
        <v>121</v>
      </c>
      <c r="K14" s="15">
        <v>0.0</v>
      </c>
      <c r="L14" s="15" t="s">
        <v>491</v>
      </c>
      <c r="N14" s="15" t="s">
        <v>743</v>
      </c>
    </row>
    <row r="15">
      <c r="B15" s="15">
        <v>6.0</v>
      </c>
      <c r="C15" s="79">
        <v>0.8513888888888889</v>
      </c>
      <c r="D15" s="15" t="s">
        <v>169</v>
      </c>
      <c r="E15" s="15">
        <v>240.0</v>
      </c>
      <c r="F15" s="15" t="s">
        <v>121</v>
      </c>
      <c r="K15" s="15">
        <v>0.0</v>
      </c>
      <c r="L15" s="15" t="s">
        <v>491</v>
      </c>
      <c r="N15" s="15" t="s">
        <v>743</v>
      </c>
    </row>
    <row r="16">
      <c r="B16" s="15">
        <v>7.0</v>
      </c>
      <c r="C16" s="79">
        <v>0.8566202546280692</v>
      </c>
      <c r="D16" s="15" t="s">
        <v>165</v>
      </c>
      <c r="E16" s="15">
        <v>30.0</v>
      </c>
      <c r="F16" s="15" t="s">
        <v>121</v>
      </c>
      <c r="J16" s="15">
        <v>3.0</v>
      </c>
      <c r="N16" s="15" t="s">
        <v>744</v>
      </c>
    </row>
    <row r="17">
      <c r="B17" s="15">
        <v>8.0</v>
      </c>
      <c r="C17" s="79">
        <v>0.8585650578752393</v>
      </c>
      <c r="D17" s="15" t="s">
        <v>169</v>
      </c>
      <c r="E17" s="15">
        <v>240.0</v>
      </c>
      <c r="F17" s="15" t="s">
        <v>121</v>
      </c>
      <c r="N17" s="15" t="s">
        <v>745</v>
      </c>
    </row>
    <row r="18">
      <c r="B18" s="15">
        <v>9.0</v>
      </c>
      <c r="C18" s="79">
        <v>0.8628537500044331</v>
      </c>
      <c r="D18" s="15" t="s">
        <v>169</v>
      </c>
      <c r="E18" s="15">
        <v>240.0</v>
      </c>
      <c r="F18" s="15" t="s">
        <v>121</v>
      </c>
      <c r="K18" s="15" t="s">
        <v>490</v>
      </c>
      <c r="L18" s="15" t="s">
        <v>491</v>
      </c>
      <c r="N18" s="15" t="s">
        <v>744</v>
      </c>
      <c r="O18" s="15"/>
    </row>
    <row r="19">
      <c r="B19" s="15">
        <v>10.0</v>
      </c>
      <c r="C19" s="79">
        <v>0.8672248611110263</v>
      </c>
      <c r="D19" s="15" t="s">
        <v>169</v>
      </c>
      <c r="E19" s="68">
        <v>240.0</v>
      </c>
      <c r="F19" s="15" t="s">
        <v>121</v>
      </c>
      <c r="G19" s="15" t="s">
        <v>746</v>
      </c>
      <c r="K19" s="15" t="s">
        <v>490</v>
      </c>
      <c r="L19" s="15" t="s">
        <v>491</v>
      </c>
      <c r="N19" s="15" t="s">
        <v>744</v>
      </c>
    </row>
    <row r="20">
      <c r="B20" s="15">
        <v>11.0</v>
      </c>
      <c r="C20" s="79">
        <v>0.8715003356483066</v>
      </c>
      <c r="D20" s="15" t="s">
        <v>169</v>
      </c>
      <c r="E20" s="68">
        <v>240.0</v>
      </c>
      <c r="F20" s="15" t="s">
        <v>121</v>
      </c>
      <c r="K20" s="15" t="s">
        <v>551</v>
      </c>
      <c r="L20" s="15" t="s">
        <v>571</v>
      </c>
      <c r="N20" s="15" t="s">
        <v>744</v>
      </c>
    </row>
    <row r="21">
      <c r="C21" s="79"/>
    </row>
    <row r="22">
      <c r="B22" s="15">
        <v>12.0</v>
      </c>
      <c r="C22" s="79">
        <v>0.875904363427253</v>
      </c>
      <c r="D22" s="15" t="s">
        <v>119</v>
      </c>
      <c r="E22" s="68" t="s">
        <v>120</v>
      </c>
      <c r="F22" s="15" t="s">
        <v>121</v>
      </c>
      <c r="G22" s="15" t="s">
        <v>730</v>
      </c>
    </row>
    <row r="23">
      <c r="B23" s="15">
        <v>13.0</v>
      </c>
      <c r="C23" s="79">
        <v>0.8786424884310691</v>
      </c>
      <c r="D23" s="15" t="s">
        <v>122</v>
      </c>
      <c r="E23" s="68" t="s">
        <v>123</v>
      </c>
      <c r="F23" s="15" t="s">
        <v>121</v>
      </c>
      <c r="N23" s="15" t="s">
        <v>747</v>
      </c>
    </row>
    <row r="24">
      <c r="C24" s="79"/>
    </row>
    <row r="25">
      <c r="B25" s="15">
        <v>14.0</v>
      </c>
      <c r="C25" s="79">
        <v>0.8848321643527015</v>
      </c>
      <c r="D25" s="15" t="s">
        <v>165</v>
      </c>
      <c r="E25" s="68">
        <v>30.0</v>
      </c>
      <c r="F25" s="15" t="s">
        <v>121</v>
      </c>
      <c r="G25" s="15" t="s">
        <v>748</v>
      </c>
      <c r="I25" s="15" t="s">
        <v>553</v>
      </c>
    </row>
    <row r="26">
      <c r="B26" s="15">
        <v>15.0</v>
      </c>
      <c r="C26" s="79">
        <v>0.8868440162041225</v>
      </c>
      <c r="D26" s="15" t="s">
        <v>165</v>
      </c>
      <c r="E26" s="68">
        <v>300.0</v>
      </c>
      <c r="F26" s="15" t="s">
        <v>121</v>
      </c>
      <c r="I26" s="15" t="s">
        <v>553</v>
      </c>
      <c r="J26" s="15">
        <v>2.4</v>
      </c>
    </row>
    <row r="27">
      <c r="B27" s="15">
        <v>16.0</v>
      </c>
      <c r="C27" s="79">
        <v>0.8944444444444445</v>
      </c>
      <c r="D27" s="15" t="s">
        <v>169</v>
      </c>
      <c r="E27" s="15">
        <v>1800.0</v>
      </c>
      <c r="F27" s="15" t="s">
        <v>121</v>
      </c>
      <c r="I27" s="15" t="s">
        <v>553</v>
      </c>
      <c r="J27" s="15">
        <v>2.4</v>
      </c>
      <c r="N27" s="11" t="s">
        <v>286</v>
      </c>
    </row>
    <row r="28">
      <c r="B28" s="15">
        <v>17.0</v>
      </c>
      <c r="C28" s="79">
        <v>0.9169328703703704</v>
      </c>
      <c r="D28" s="15" t="s">
        <v>169</v>
      </c>
      <c r="E28" s="68">
        <v>1800.0</v>
      </c>
      <c r="F28" s="15" t="s">
        <v>121</v>
      </c>
      <c r="G28" s="15" t="s">
        <v>749</v>
      </c>
      <c r="I28" s="15" t="s">
        <v>553</v>
      </c>
      <c r="N28" s="11" t="s">
        <v>750</v>
      </c>
    </row>
    <row r="29">
      <c r="B29" s="15">
        <v>18.0</v>
      </c>
      <c r="C29" s="102">
        <v>0.9389026041681063</v>
      </c>
      <c r="D29" s="15" t="s">
        <v>169</v>
      </c>
      <c r="E29" s="68">
        <v>1800.0</v>
      </c>
      <c r="F29" s="15" t="s">
        <v>121</v>
      </c>
      <c r="G29" s="15" t="s">
        <v>751</v>
      </c>
      <c r="I29" s="15" t="s">
        <v>553</v>
      </c>
      <c r="J29" s="15">
        <v>2.1</v>
      </c>
      <c r="N29" s="15" t="s">
        <v>179</v>
      </c>
    </row>
    <row r="30">
      <c r="B30" s="15">
        <v>19.0</v>
      </c>
      <c r="C30" s="79">
        <v>0.9608869328658329</v>
      </c>
      <c r="D30" s="15" t="s">
        <v>169</v>
      </c>
      <c r="E30" s="68">
        <v>1800.0</v>
      </c>
      <c r="F30" s="15" t="s">
        <v>121</v>
      </c>
      <c r="G30" s="15" t="s">
        <v>752</v>
      </c>
      <c r="I30" s="15" t="s">
        <v>553</v>
      </c>
      <c r="J30" s="15">
        <v>2.0</v>
      </c>
      <c r="N30" s="15" t="s">
        <v>181</v>
      </c>
    </row>
    <row r="31">
      <c r="B31" s="15">
        <v>20.0</v>
      </c>
      <c r="C31" s="79">
        <v>0.9832504050937132</v>
      </c>
      <c r="D31" s="15" t="s">
        <v>119</v>
      </c>
      <c r="E31" s="68" t="s">
        <v>120</v>
      </c>
      <c r="F31" s="15" t="s">
        <v>121</v>
      </c>
      <c r="N31" s="11"/>
    </row>
    <row r="32">
      <c r="B32" s="15">
        <v>21.0</v>
      </c>
      <c r="C32" s="79">
        <v>0.9863444675938808</v>
      </c>
      <c r="D32" s="15" t="s">
        <v>122</v>
      </c>
      <c r="E32" s="68" t="s">
        <v>123</v>
      </c>
      <c r="F32" s="15" t="s">
        <v>121</v>
      </c>
      <c r="N32" s="11"/>
    </row>
    <row r="33">
      <c r="B33" s="15">
        <v>22.0</v>
      </c>
      <c r="C33" s="79">
        <v>0.9880848842585692</v>
      </c>
      <c r="D33" s="15" t="s">
        <v>169</v>
      </c>
      <c r="E33" s="15">
        <v>1800.0</v>
      </c>
      <c r="F33" s="15" t="s">
        <v>121</v>
      </c>
      <c r="G33" s="15" t="s">
        <v>751</v>
      </c>
      <c r="I33" s="15" t="s">
        <v>553</v>
      </c>
      <c r="J33" s="15">
        <v>2.5</v>
      </c>
      <c r="N33" s="11" t="s">
        <v>753</v>
      </c>
    </row>
    <row r="34">
      <c r="B34" s="15">
        <v>23.0</v>
      </c>
      <c r="C34" s="79">
        <v>0.010034722222222223</v>
      </c>
      <c r="D34" s="15" t="s">
        <v>169</v>
      </c>
      <c r="E34" s="68">
        <v>1800.0</v>
      </c>
      <c r="F34" s="15" t="s">
        <v>121</v>
      </c>
      <c r="G34" s="15" t="s">
        <v>561</v>
      </c>
      <c r="I34" s="15" t="s">
        <v>553</v>
      </c>
      <c r="N34" s="15" t="s">
        <v>754</v>
      </c>
    </row>
    <row r="35">
      <c r="B35" s="15">
        <v>24.0</v>
      </c>
      <c r="C35" s="79">
        <v>0.03569009259081213</v>
      </c>
      <c r="D35" s="15" t="s">
        <v>169</v>
      </c>
      <c r="E35" s="68">
        <v>1800.0</v>
      </c>
      <c r="F35" s="15" t="s">
        <v>121</v>
      </c>
      <c r="G35" s="15" t="s">
        <v>568</v>
      </c>
      <c r="I35" s="15" t="s">
        <v>553</v>
      </c>
      <c r="J35" s="15">
        <v>2.1</v>
      </c>
      <c r="N35" s="15" t="s">
        <v>189</v>
      </c>
    </row>
    <row r="36">
      <c r="C36" s="79"/>
      <c r="N36" s="15" t="s">
        <v>755</v>
      </c>
    </row>
    <row r="37">
      <c r="C37" s="79"/>
    </row>
    <row r="38">
      <c r="A38" s="15" t="s">
        <v>59</v>
      </c>
      <c r="B38" s="15" t="s">
        <v>756</v>
      </c>
      <c r="C38" s="79">
        <v>0.1164385069423588</v>
      </c>
      <c r="D38" s="15" t="s">
        <v>218</v>
      </c>
      <c r="E38" s="68">
        <v>1800.0</v>
      </c>
      <c r="F38" s="15" t="s">
        <v>121</v>
      </c>
      <c r="N38" s="15" t="s">
        <v>757</v>
      </c>
    </row>
    <row r="39">
      <c r="C39" s="102"/>
      <c r="E39" s="68"/>
    </row>
    <row r="40">
      <c r="C40" s="79"/>
      <c r="E40" s="68"/>
    </row>
    <row r="41">
      <c r="C41" s="79"/>
      <c r="E41" s="68"/>
      <c r="I41" s="68"/>
    </row>
    <row r="42">
      <c r="C42" s="79"/>
      <c r="E42" s="68"/>
    </row>
    <row r="43">
      <c r="C43" s="79"/>
      <c r="E43" s="68"/>
    </row>
    <row r="44">
      <c r="C44" s="102"/>
      <c r="E44" s="68"/>
      <c r="J44" s="95"/>
    </row>
    <row r="45">
      <c r="C45" s="79"/>
      <c r="E45" s="68"/>
    </row>
    <row r="46">
      <c r="C46" s="79"/>
    </row>
    <row r="47">
      <c r="C47" s="80"/>
      <c r="D47" s="11"/>
      <c r="E47" s="24"/>
    </row>
    <row r="48">
      <c r="C48" s="80"/>
      <c r="D48" s="2"/>
      <c r="E48" s="24"/>
    </row>
    <row r="49">
      <c r="C49" s="80"/>
      <c r="D49" s="11"/>
      <c r="E49" s="24"/>
    </row>
    <row r="50">
      <c r="C50" s="80"/>
      <c r="D50" s="11"/>
      <c r="E50" s="24"/>
    </row>
    <row r="51">
      <c r="C51" s="79"/>
      <c r="D51" s="11"/>
      <c r="E51" s="24"/>
    </row>
    <row r="52">
      <c r="C52" s="79"/>
    </row>
    <row r="53">
      <c r="C53" s="79"/>
    </row>
    <row r="54">
      <c r="C54" s="79"/>
    </row>
    <row r="55">
      <c r="C55" s="79"/>
    </row>
    <row r="56">
      <c r="C56" s="79"/>
    </row>
    <row r="57">
      <c r="C57" s="102"/>
      <c r="E57" s="68"/>
      <c r="N57" s="11"/>
    </row>
    <row r="58">
      <c r="C58" s="79"/>
      <c r="E58" s="68"/>
      <c r="N58" s="11"/>
    </row>
    <row r="59">
      <c r="C59" s="79"/>
      <c r="N59" s="11"/>
    </row>
    <row r="60">
      <c r="C60" s="79"/>
      <c r="N60" s="2"/>
    </row>
    <row r="61">
      <c r="C61" s="79"/>
    </row>
    <row r="62">
      <c r="C62" s="79"/>
    </row>
    <row r="63">
      <c r="C63" s="79"/>
    </row>
    <row r="64">
      <c r="C64" s="79"/>
    </row>
    <row r="65">
      <c r="C65" s="79"/>
    </row>
    <row r="66">
      <c r="C66" s="79"/>
    </row>
    <row r="67">
      <c r="C67" s="79"/>
    </row>
    <row r="68">
      <c r="C68" s="79"/>
    </row>
    <row r="69">
      <c r="C69" s="79"/>
    </row>
    <row r="70">
      <c r="C70" s="79"/>
    </row>
    <row r="71">
      <c r="C71" s="79"/>
    </row>
    <row r="72">
      <c r="C72" s="79"/>
    </row>
    <row r="74">
      <c r="C74" s="79"/>
    </row>
    <row r="75">
      <c r="C75" s="79"/>
    </row>
    <row r="76">
      <c r="C76" s="79"/>
    </row>
    <row r="77">
      <c r="C77" s="79"/>
    </row>
    <row r="78">
      <c r="C78" s="79"/>
    </row>
    <row r="80">
      <c r="C80" s="79"/>
      <c r="E80" s="68"/>
    </row>
    <row r="81">
      <c r="C81" s="79"/>
      <c r="E81" s="68"/>
    </row>
    <row r="83">
      <c r="C83" s="79"/>
    </row>
  </sheetData>
  <mergeCells count="13">
    <mergeCell ref="B5:B6"/>
    <mergeCell ref="C5:C6"/>
    <mergeCell ref="K5:M5"/>
    <mergeCell ref="N5:N6"/>
    <mergeCell ref="O5:S6"/>
    <mergeCell ref="O7:S7"/>
    <mergeCell ref="C1:F1"/>
    <mergeCell ref="H1:N1"/>
    <mergeCell ref="O1:S1"/>
    <mergeCell ref="H2:N2"/>
    <mergeCell ref="O2:S2"/>
    <mergeCell ref="O3:S3"/>
    <mergeCell ref="O4:S4"/>
  </mergeCells>
  <conditionalFormatting sqref="C47:C51">
    <cfRule type="cellIs" dxfId="0" priority="1" operator="equal">
      <formula>"datetime here"</formula>
    </cfRule>
  </conditionalFormatting>
  <conditionalFormatting sqref="C47:C51">
    <cfRule type="notContainsBlanks" dxfId="1" priority="2">
      <formula>LEN(TRIM(C47))&gt;0</formula>
    </cfRule>
  </conditionalFormatting>
  <drawing r:id="rId1"/>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101">
        <v>45393.0</v>
      </c>
      <c r="D1" s="43"/>
      <c r="E1" s="43"/>
      <c r="F1" s="44"/>
      <c r="G1" s="41" t="s">
        <v>91</v>
      </c>
      <c r="H1" s="89" t="s">
        <v>758</v>
      </c>
      <c r="I1" s="46"/>
      <c r="J1" s="46"/>
      <c r="K1" s="46"/>
      <c r="L1" s="46"/>
      <c r="M1" s="46"/>
      <c r="N1" s="47"/>
      <c r="O1" s="45"/>
      <c r="P1" s="46"/>
      <c r="Q1" s="46"/>
      <c r="R1" s="46"/>
      <c r="S1" s="47"/>
    </row>
    <row r="2">
      <c r="A2" s="48"/>
      <c r="B2" s="49" t="s">
        <v>92</v>
      </c>
      <c r="C2" s="50" t="s">
        <v>531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759</v>
      </c>
      <c r="O7" s="15"/>
    </row>
    <row r="8">
      <c r="N8" s="15" t="s">
        <v>760</v>
      </c>
    </row>
    <row r="9">
      <c r="A9" s="15" t="s">
        <v>62</v>
      </c>
      <c r="B9" s="15">
        <v>1.0</v>
      </c>
      <c r="C9" s="79">
        <v>0.7771064814814815</v>
      </c>
      <c r="D9" s="15" t="s">
        <v>119</v>
      </c>
      <c r="E9" s="68" t="s">
        <v>120</v>
      </c>
      <c r="F9" s="15" t="s">
        <v>121</v>
      </c>
      <c r="G9" s="15">
        <v>0.0</v>
      </c>
      <c r="N9" s="15" t="s">
        <v>761</v>
      </c>
    </row>
    <row r="10">
      <c r="B10" s="15">
        <v>2.0</v>
      </c>
      <c r="C10" s="102">
        <v>0.7804745370370371</v>
      </c>
      <c r="D10" s="15" t="s">
        <v>122</v>
      </c>
      <c r="E10" s="68" t="s">
        <v>123</v>
      </c>
      <c r="F10" s="15" t="s">
        <v>121</v>
      </c>
      <c r="G10" s="15">
        <v>0.0</v>
      </c>
      <c r="N10" s="16"/>
    </row>
    <row r="11">
      <c r="C11" s="79"/>
      <c r="E11" s="68"/>
    </row>
    <row r="12">
      <c r="C12" s="79">
        <v>0.030137546295009088</v>
      </c>
      <c r="E12" s="68"/>
      <c r="N12" s="15" t="s">
        <v>762</v>
      </c>
    </row>
    <row r="13">
      <c r="C13" s="79"/>
      <c r="E13" s="68"/>
      <c r="N13" s="15" t="s">
        <v>763</v>
      </c>
    </row>
    <row r="14">
      <c r="A14" s="15" t="s">
        <v>59</v>
      </c>
      <c r="B14" s="15">
        <v>3.0</v>
      </c>
      <c r="C14" s="79">
        <v>0.06717137731902767</v>
      </c>
      <c r="D14" s="15" t="s">
        <v>119</v>
      </c>
      <c r="E14" s="68" t="s">
        <v>120</v>
      </c>
      <c r="F14" s="15" t="s">
        <v>121</v>
      </c>
    </row>
    <row r="15">
      <c r="B15" s="15">
        <v>4.0</v>
      </c>
      <c r="C15" s="79">
        <v>0.07235320602194406</v>
      </c>
      <c r="D15" s="15" t="s">
        <v>122</v>
      </c>
      <c r="E15" s="68" t="s">
        <v>123</v>
      </c>
      <c r="F15" s="15" t="s">
        <v>121</v>
      </c>
      <c r="N15" s="15" t="s">
        <v>764</v>
      </c>
    </row>
    <row r="16">
      <c r="B16" s="15">
        <v>5.0</v>
      </c>
      <c r="C16" s="79">
        <v>0.07528365741018206</v>
      </c>
      <c r="D16" s="15" t="s">
        <v>122</v>
      </c>
      <c r="E16" s="68" t="s">
        <v>123</v>
      </c>
      <c r="F16" s="15" t="s">
        <v>121</v>
      </c>
      <c r="N16" s="15" t="s">
        <v>765</v>
      </c>
    </row>
    <row r="17">
      <c r="C17" s="79"/>
    </row>
    <row r="18">
      <c r="B18" s="15">
        <v>6.0</v>
      </c>
      <c r="C18" s="79">
        <v>0.08402777777777778</v>
      </c>
      <c r="D18" s="15" t="s">
        <v>547</v>
      </c>
      <c r="E18" s="15">
        <v>300.0</v>
      </c>
      <c r="F18" s="15" t="s">
        <v>121</v>
      </c>
      <c r="N18" s="15" t="s">
        <v>766</v>
      </c>
      <c r="O18" s="15"/>
    </row>
    <row r="19">
      <c r="B19" s="15">
        <v>7.0</v>
      </c>
      <c r="C19" s="79">
        <v>0.08748842592592593</v>
      </c>
      <c r="D19" s="15" t="s">
        <v>547</v>
      </c>
      <c r="E19" s="68">
        <v>300.0</v>
      </c>
      <c r="F19" s="15" t="s">
        <v>121</v>
      </c>
    </row>
    <row r="20">
      <c r="B20" s="15">
        <v>8.0</v>
      </c>
      <c r="C20" s="79">
        <v>0.09257663194148336</v>
      </c>
      <c r="D20" s="15" t="s">
        <v>169</v>
      </c>
      <c r="E20" s="68">
        <v>1800.0</v>
      </c>
      <c r="F20" s="15" t="s">
        <v>121</v>
      </c>
      <c r="G20" s="15" t="s">
        <v>730</v>
      </c>
      <c r="H20" s="15">
        <v>1080.0</v>
      </c>
      <c r="I20" s="15" t="s">
        <v>553</v>
      </c>
      <c r="J20" s="15">
        <v>2.2</v>
      </c>
      <c r="N20" s="15" t="s">
        <v>286</v>
      </c>
    </row>
    <row r="21">
      <c r="B21" s="15">
        <v>9.0</v>
      </c>
      <c r="C21" s="79">
        <v>0.11482732638978632</v>
      </c>
      <c r="D21" s="15" t="s">
        <v>169</v>
      </c>
      <c r="E21" s="15">
        <v>1800.0</v>
      </c>
      <c r="F21" s="15" t="s">
        <v>121</v>
      </c>
      <c r="G21" s="15" t="s">
        <v>566</v>
      </c>
      <c r="H21" s="15">
        <v>1080.0</v>
      </c>
      <c r="I21" s="15" t="s">
        <v>553</v>
      </c>
      <c r="J21" s="15">
        <v>2.1</v>
      </c>
      <c r="N21" s="15" t="s">
        <v>176</v>
      </c>
    </row>
    <row r="22">
      <c r="B22" s="15">
        <v>10.0</v>
      </c>
      <c r="C22" s="15" t="s">
        <v>767</v>
      </c>
      <c r="D22" s="15" t="s">
        <v>169</v>
      </c>
      <c r="E22" s="15">
        <v>1800.0</v>
      </c>
      <c r="F22" s="15" t="s">
        <v>121</v>
      </c>
      <c r="H22" s="15">
        <v>1080.0</v>
      </c>
      <c r="I22" s="15" t="s">
        <v>553</v>
      </c>
      <c r="J22" s="15">
        <v>2.0</v>
      </c>
      <c r="N22" s="15" t="s">
        <v>179</v>
      </c>
    </row>
    <row r="23">
      <c r="B23" s="15">
        <v>11.0</v>
      </c>
      <c r="C23" s="79">
        <v>0.1597780787051306</v>
      </c>
      <c r="D23" s="15" t="s">
        <v>169</v>
      </c>
      <c r="E23" s="68">
        <v>1800.0</v>
      </c>
      <c r="H23" s="15">
        <v>1080.0</v>
      </c>
      <c r="I23" s="15" t="s">
        <v>553</v>
      </c>
      <c r="J23" s="15">
        <v>2.0</v>
      </c>
      <c r="N23" s="15" t="s">
        <v>181</v>
      </c>
    </row>
    <row r="24">
      <c r="B24" s="15">
        <v>12.0</v>
      </c>
      <c r="C24" s="79">
        <v>0.18205790509091457</v>
      </c>
      <c r="D24" s="15" t="s">
        <v>119</v>
      </c>
      <c r="E24" s="68" t="s">
        <v>120</v>
      </c>
    </row>
    <row r="25">
      <c r="B25" s="15">
        <v>13.0</v>
      </c>
      <c r="C25" s="79">
        <v>0.18442737268924247</v>
      </c>
      <c r="D25" s="15" t="s">
        <v>122</v>
      </c>
      <c r="E25" s="68" t="s">
        <v>123</v>
      </c>
      <c r="N25" s="15" t="s">
        <v>768</v>
      </c>
    </row>
    <row r="26">
      <c r="C26" s="79"/>
      <c r="E26" s="68"/>
    </row>
    <row r="27">
      <c r="B27" s="15">
        <v>14.0</v>
      </c>
      <c r="C27" s="79">
        <v>0.21094349537452217</v>
      </c>
      <c r="D27" s="15" t="s">
        <v>547</v>
      </c>
      <c r="E27" s="15">
        <v>30.0</v>
      </c>
      <c r="F27" s="15" t="s">
        <v>121</v>
      </c>
      <c r="N27" s="11"/>
    </row>
    <row r="28">
      <c r="B28" s="15">
        <v>15.0</v>
      </c>
      <c r="C28" s="102">
        <v>0.21336495369905606</v>
      </c>
      <c r="D28" s="15" t="s">
        <v>169</v>
      </c>
      <c r="E28" s="68">
        <v>150.0</v>
      </c>
      <c r="F28" s="15" t="s">
        <v>121</v>
      </c>
      <c r="G28" s="15" t="s">
        <v>565</v>
      </c>
      <c r="H28" s="15">
        <v>1080.0</v>
      </c>
      <c r="N28" s="15" t="s">
        <v>769</v>
      </c>
    </row>
    <row r="29">
      <c r="B29" s="15">
        <v>16.0</v>
      </c>
      <c r="C29" s="102">
        <v>0.21777777777777776</v>
      </c>
      <c r="D29" s="15" t="s">
        <v>169</v>
      </c>
      <c r="E29" s="68">
        <v>150.0</v>
      </c>
      <c r="F29" s="15" t="s">
        <v>121</v>
      </c>
      <c r="G29" s="15" t="s">
        <v>726</v>
      </c>
      <c r="H29" s="15">
        <v>1080.0</v>
      </c>
      <c r="K29" s="15">
        <v>-1.5</v>
      </c>
      <c r="L29" s="15">
        <v>1.5</v>
      </c>
      <c r="N29" s="15" t="s">
        <v>769</v>
      </c>
    </row>
    <row r="30">
      <c r="B30" s="15">
        <v>17.0</v>
      </c>
      <c r="C30" s="79">
        <v>0.22126947916694917</v>
      </c>
      <c r="D30" s="15" t="s">
        <v>169</v>
      </c>
      <c r="E30" s="68">
        <v>150.0</v>
      </c>
      <c r="F30" s="15" t="s">
        <v>121</v>
      </c>
      <c r="K30" s="15">
        <v>-1.5</v>
      </c>
      <c r="L30" s="15">
        <v>1.5</v>
      </c>
      <c r="N30" s="15" t="s">
        <v>769</v>
      </c>
    </row>
    <row r="31">
      <c r="B31" s="15">
        <v>18.0</v>
      </c>
      <c r="C31" s="79">
        <v>0.2248521527799312</v>
      </c>
      <c r="D31" s="15" t="s">
        <v>169</v>
      </c>
      <c r="E31" s="68">
        <v>150.0</v>
      </c>
      <c r="F31" s="15" t="s">
        <v>121</v>
      </c>
      <c r="N31" s="11" t="s">
        <v>770</v>
      </c>
    </row>
    <row r="32">
      <c r="B32" s="15">
        <v>19.0</v>
      </c>
      <c r="C32" s="79">
        <v>0.22805696759314742</v>
      </c>
      <c r="D32" s="15" t="s">
        <v>169</v>
      </c>
      <c r="E32" s="68">
        <v>150.0</v>
      </c>
      <c r="F32" s="15" t="s">
        <v>121</v>
      </c>
      <c r="K32" s="15">
        <v>-1.5</v>
      </c>
      <c r="L32" s="15">
        <v>1.5</v>
      </c>
      <c r="N32" s="15" t="s">
        <v>770</v>
      </c>
    </row>
    <row r="33">
      <c r="B33" s="15">
        <v>20.0</v>
      </c>
      <c r="C33" s="79">
        <v>0.2298729629619629</v>
      </c>
      <c r="D33" s="15" t="s">
        <v>169</v>
      </c>
      <c r="E33" s="15">
        <v>150.0</v>
      </c>
      <c r="F33" s="15" t="s">
        <v>121</v>
      </c>
      <c r="K33" s="15">
        <v>-1.5</v>
      </c>
      <c r="L33" s="15">
        <v>1.5</v>
      </c>
      <c r="N33" s="11" t="s">
        <v>770</v>
      </c>
    </row>
    <row r="34">
      <c r="C34" s="79"/>
      <c r="E34" s="68"/>
    </row>
    <row r="35">
      <c r="B35" s="15">
        <v>21.0</v>
      </c>
      <c r="C35" s="79">
        <v>0.234967789350776</v>
      </c>
      <c r="D35" s="15" t="s">
        <v>119</v>
      </c>
      <c r="E35" s="68" t="s">
        <v>120</v>
      </c>
      <c r="F35" s="15" t="s">
        <v>121</v>
      </c>
    </row>
    <row r="36">
      <c r="B36" s="15">
        <v>22.0</v>
      </c>
      <c r="C36" s="79">
        <v>0.23766868055099621</v>
      </c>
      <c r="D36" s="15" t="s">
        <v>122</v>
      </c>
      <c r="E36" s="68" t="s">
        <v>123</v>
      </c>
      <c r="F36" s="15" t="s">
        <v>121</v>
      </c>
    </row>
    <row r="37">
      <c r="C37" s="79"/>
    </row>
    <row r="38">
      <c r="C38" s="79"/>
      <c r="E38" s="68"/>
    </row>
    <row r="39">
      <c r="C39" s="102"/>
      <c r="E39" s="68"/>
    </row>
    <row r="40">
      <c r="C40" s="79"/>
      <c r="E40" s="68"/>
    </row>
    <row r="41">
      <c r="C41" s="79"/>
      <c r="E41" s="68"/>
      <c r="I41" s="68"/>
    </row>
    <row r="42">
      <c r="C42" s="79"/>
      <c r="E42" s="68"/>
    </row>
    <row r="43">
      <c r="C43" s="79"/>
      <c r="E43" s="68"/>
    </row>
    <row r="44">
      <c r="C44" s="102"/>
      <c r="E44" s="68"/>
      <c r="J44" s="95"/>
    </row>
    <row r="45">
      <c r="C45" s="79"/>
      <c r="E45" s="68"/>
    </row>
    <row r="46">
      <c r="C46" s="79"/>
    </row>
    <row r="47">
      <c r="C47" s="80"/>
      <c r="D47" s="11"/>
      <c r="E47" s="24"/>
    </row>
    <row r="48">
      <c r="C48" s="80"/>
      <c r="D48" s="2"/>
      <c r="E48" s="24"/>
    </row>
    <row r="49">
      <c r="C49" s="80"/>
      <c r="D49" s="11"/>
      <c r="E49" s="24"/>
    </row>
    <row r="50">
      <c r="C50" s="80"/>
      <c r="D50" s="11"/>
      <c r="E50" s="24"/>
    </row>
    <row r="51">
      <c r="C51" s="79"/>
      <c r="D51" s="11"/>
      <c r="E51" s="24"/>
    </row>
    <row r="52">
      <c r="C52" s="79"/>
    </row>
    <row r="53">
      <c r="C53" s="79"/>
    </row>
    <row r="54">
      <c r="C54" s="79"/>
    </row>
    <row r="55">
      <c r="C55" s="79"/>
    </row>
    <row r="56">
      <c r="C56" s="79"/>
    </row>
    <row r="57">
      <c r="C57" s="102"/>
      <c r="E57" s="68"/>
      <c r="N57" s="11"/>
    </row>
    <row r="58">
      <c r="C58" s="79"/>
      <c r="E58" s="68"/>
      <c r="N58" s="11"/>
    </row>
    <row r="59">
      <c r="C59" s="79"/>
      <c r="N59" s="11"/>
    </row>
    <row r="60">
      <c r="C60" s="79"/>
      <c r="N60" s="2"/>
    </row>
    <row r="61">
      <c r="C61" s="79"/>
    </row>
    <row r="62">
      <c r="C62" s="79"/>
    </row>
    <row r="63">
      <c r="C63" s="79"/>
    </row>
    <row r="64">
      <c r="C64" s="79"/>
    </row>
    <row r="65">
      <c r="C65" s="79"/>
    </row>
    <row r="66">
      <c r="C66" s="79"/>
    </row>
    <row r="67">
      <c r="C67" s="79"/>
    </row>
    <row r="68">
      <c r="C68" s="79"/>
    </row>
    <row r="69">
      <c r="C69" s="79"/>
    </row>
    <row r="70">
      <c r="C70" s="79"/>
    </row>
    <row r="71">
      <c r="C71" s="79"/>
    </row>
    <row r="72">
      <c r="C72" s="79"/>
    </row>
    <row r="74">
      <c r="C74" s="79"/>
    </row>
    <row r="75">
      <c r="C75" s="79"/>
    </row>
    <row r="76">
      <c r="C76" s="79"/>
    </row>
    <row r="77">
      <c r="C77" s="79"/>
    </row>
    <row r="78">
      <c r="C78" s="79"/>
    </row>
    <row r="80">
      <c r="C80" s="79"/>
      <c r="E80" s="68"/>
    </row>
    <row r="81">
      <c r="C81" s="79"/>
      <c r="E81" s="68"/>
    </row>
    <row r="83">
      <c r="C83" s="79"/>
    </row>
  </sheetData>
  <mergeCells count="13">
    <mergeCell ref="B5:B6"/>
    <mergeCell ref="C5:C6"/>
    <mergeCell ref="K5:M5"/>
    <mergeCell ref="N5:N6"/>
    <mergeCell ref="O5:S6"/>
    <mergeCell ref="O7:S7"/>
    <mergeCell ref="C1:F1"/>
    <mergeCell ref="H1:N1"/>
    <mergeCell ref="O1:S1"/>
    <mergeCell ref="H2:N2"/>
    <mergeCell ref="O2:S2"/>
    <mergeCell ref="O3:S3"/>
    <mergeCell ref="O4:S4"/>
  </mergeCells>
  <conditionalFormatting sqref="C47:C51">
    <cfRule type="cellIs" dxfId="0" priority="1" operator="equal">
      <formula>"datetime here"</formula>
    </cfRule>
  </conditionalFormatting>
  <conditionalFormatting sqref="C47:C51">
    <cfRule type="notContainsBlanks" dxfId="1" priority="2">
      <formula>LEN(TRIM(C47))&gt;0</formula>
    </cfRule>
  </conditionalFormatting>
  <drawing r:id="rId1"/>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108">
        <v>45423.0</v>
      </c>
      <c r="D1" s="43"/>
      <c r="E1" s="43"/>
      <c r="F1" s="44"/>
      <c r="G1" s="41" t="s">
        <v>91</v>
      </c>
      <c r="H1" s="45"/>
      <c r="I1" s="46"/>
      <c r="J1" s="46"/>
      <c r="K1" s="46"/>
      <c r="L1" s="46"/>
      <c r="M1" s="46"/>
      <c r="N1" s="47"/>
      <c r="O1" s="45"/>
      <c r="P1" s="46"/>
      <c r="Q1" s="46"/>
      <c r="R1" s="46"/>
      <c r="S1" s="47"/>
    </row>
    <row r="2">
      <c r="A2" s="48"/>
      <c r="B2" s="49" t="s">
        <v>92</v>
      </c>
      <c r="C2" s="50" t="s">
        <v>771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772</v>
      </c>
    </row>
    <row r="8">
      <c r="N8" s="15" t="s">
        <v>118</v>
      </c>
    </row>
    <row r="9">
      <c r="A9" s="15" t="s">
        <v>62</v>
      </c>
    </row>
    <row r="10">
      <c r="B10" s="15">
        <v>1.0</v>
      </c>
      <c r="C10" s="79">
        <v>0.7735380555532174</v>
      </c>
      <c r="D10" s="15" t="s">
        <v>119</v>
      </c>
      <c r="E10" s="68" t="s">
        <v>120</v>
      </c>
      <c r="F10" s="15" t="s">
        <v>121</v>
      </c>
      <c r="N10" s="15" t="s">
        <v>773</v>
      </c>
    </row>
    <row r="11">
      <c r="B11" s="15">
        <v>2.0</v>
      </c>
      <c r="C11" s="79">
        <v>0.7770254629629629</v>
      </c>
      <c r="D11" s="15" t="s">
        <v>122</v>
      </c>
      <c r="E11" s="68" t="s">
        <v>123</v>
      </c>
      <c r="F11" s="15" t="s">
        <v>121</v>
      </c>
      <c r="N11" s="15" t="s">
        <v>162</v>
      </c>
    </row>
    <row r="12">
      <c r="B12" s="15">
        <v>3.0</v>
      </c>
      <c r="C12" s="79">
        <v>0.7933564120321535</v>
      </c>
      <c r="D12" s="15" t="s">
        <v>119</v>
      </c>
      <c r="E12" s="68" t="s">
        <v>120</v>
      </c>
      <c r="F12" s="15" t="s">
        <v>121</v>
      </c>
      <c r="N12" s="15" t="s">
        <v>407</v>
      </c>
    </row>
    <row r="13">
      <c r="B13" s="15">
        <v>4.0</v>
      </c>
      <c r="C13" s="79">
        <v>0.7971030439803144</v>
      </c>
      <c r="D13" s="15" t="s">
        <v>119</v>
      </c>
      <c r="E13" s="68">
        <v>800.0</v>
      </c>
      <c r="F13" s="15" t="s">
        <v>121</v>
      </c>
      <c r="N13" s="15" t="s">
        <v>774</v>
      </c>
    </row>
    <row r="15">
      <c r="C15" s="79">
        <v>0.8185783101798734</v>
      </c>
      <c r="D15" s="15" t="s">
        <v>775</v>
      </c>
      <c r="M15" s="79">
        <v>0.8053777777822688</v>
      </c>
      <c r="N15" s="15" t="s">
        <v>776</v>
      </c>
    </row>
    <row r="16">
      <c r="C16" s="79">
        <v>0.8517773032363039</v>
      </c>
      <c r="D16" s="15" t="s">
        <v>777</v>
      </c>
    </row>
    <row r="17">
      <c r="C17" s="79">
        <v>0.8578009259259259</v>
      </c>
      <c r="D17" s="15" t="s">
        <v>778</v>
      </c>
    </row>
    <row r="18">
      <c r="B18" s="15">
        <v>5.0</v>
      </c>
      <c r="C18" s="79">
        <v>0.8743648726813262</v>
      </c>
      <c r="D18" s="15" t="s">
        <v>165</v>
      </c>
      <c r="E18" s="68">
        <v>300.0</v>
      </c>
      <c r="F18" s="15" t="s">
        <v>121</v>
      </c>
      <c r="H18" s="15">
        <v>1050.0</v>
      </c>
      <c r="I18" s="68" t="s">
        <v>167</v>
      </c>
    </row>
    <row r="19">
      <c r="B19" s="15">
        <v>6.0</v>
      </c>
      <c r="C19" s="79">
        <v>0.8829194791615009</v>
      </c>
      <c r="D19" s="15" t="s">
        <v>169</v>
      </c>
      <c r="E19" s="68">
        <v>1800.0</v>
      </c>
      <c r="F19" s="15" t="s">
        <v>121</v>
      </c>
      <c r="G19" s="15" t="s">
        <v>779</v>
      </c>
      <c r="H19" s="15">
        <v>1080.0</v>
      </c>
      <c r="I19" s="68" t="s">
        <v>167</v>
      </c>
      <c r="J19" s="15">
        <v>2.5</v>
      </c>
      <c r="N19" s="15" t="s">
        <v>286</v>
      </c>
    </row>
    <row r="20">
      <c r="B20" s="15">
        <v>7.0</v>
      </c>
      <c r="C20" s="79">
        <v>0.9056831018533558</v>
      </c>
      <c r="D20" s="15" t="s">
        <v>169</v>
      </c>
      <c r="E20" s="68">
        <v>1800.0</v>
      </c>
      <c r="F20" s="15" t="s">
        <v>121</v>
      </c>
      <c r="H20" s="15">
        <v>1080.0</v>
      </c>
      <c r="I20" s="68" t="s">
        <v>167</v>
      </c>
      <c r="J20" s="15">
        <v>2.3</v>
      </c>
      <c r="N20" s="15" t="s">
        <v>176</v>
      </c>
    </row>
    <row r="21">
      <c r="B21" s="15">
        <v>8.0</v>
      </c>
      <c r="C21" s="79">
        <v>0.9276273148148149</v>
      </c>
      <c r="D21" s="15" t="s">
        <v>169</v>
      </c>
      <c r="E21" s="68">
        <v>1800.0</v>
      </c>
      <c r="F21" s="15" t="s">
        <v>121</v>
      </c>
      <c r="G21" s="15" t="s">
        <v>780</v>
      </c>
      <c r="H21" s="15">
        <v>1080.0</v>
      </c>
      <c r="I21" s="68" t="s">
        <v>167</v>
      </c>
      <c r="J21" s="109">
        <v>2.0</v>
      </c>
      <c r="N21" s="15" t="s">
        <v>179</v>
      </c>
    </row>
    <row r="22">
      <c r="B22" s="15">
        <v>9.0</v>
      </c>
      <c r="C22" s="79">
        <v>0.9494791666666667</v>
      </c>
      <c r="D22" s="15" t="s">
        <v>169</v>
      </c>
      <c r="E22" s="68">
        <v>1800.0</v>
      </c>
      <c r="F22" s="15" t="s">
        <v>121</v>
      </c>
      <c r="G22" s="15" t="s">
        <v>781</v>
      </c>
      <c r="H22" s="15">
        <v>1080.0</v>
      </c>
      <c r="I22" s="68" t="s">
        <v>167</v>
      </c>
      <c r="J22" s="15">
        <v>2.1</v>
      </c>
      <c r="N22" s="15" t="s">
        <v>181</v>
      </c>
    </row>
    <row r="23">
      <c r="B23" s="15">
        <v>10.0</v>
      </c>
      <c r="C23" s="79">
        <v>0.9722943749948172</v>
      </c>
      <c r="D23" s="15" t="s">
        <v>119</v>
      </c>
      <c r="E23" s="68" t="s">
        <v>120</v>
      </c>
      <c r="F23" s="15" t="s">
        <v>121</v>
      </c>
      <c r="I23" s="91"/>
      <c r="N23" s="15" t="s">
        <v>407</v>
      </c>
    </row>
    <row r="24">
      <c r="B24" s="15">
        <v>11.0</v>
      </c>
      <c r="C24" s="79">
        <v>0.974650069445488</v>
      </c>
      <c r="D24" s="15" t="s">
        <v>122</v>
      </c>
      <c r="E24" s="68" t="s">
        <v>123</v>
      </c>
      <c r="F24" s="15" t="s">
        <v>121</v>
      </c>
      <c r="I24" s="91"/>
      <c r="N24" s="15" t="s">
        <v>162</v>
      </c>
    </row>
    <row r="25">
      <c r="B25" s="15">
        <v>12.0</v>
      </c>
      <c r="C25" s="79">
        <v>0.9766782407407407</v>
      </c>
      <c r="D25" s="15" t="s">
        <v>169</v>
      </c>
      <c r="E25" s="68">
        <v>1800.0</v>
      </c>
      <c r="F25" s="15" t="s">
        <v>121</v>
      </c>
      <c r="G25" s="15" t="s">
        <v>782</v>
      </c>
      <c r="H25" s="15">
        <v>1080.0</v>
      </c>
      <c r="I25" s="68" t="s">
        <v>167</v>
      </c>
      <c r="J25" s="109">
        <v>2.0</v>
      </c>
      <c r="N25" s="15" t="s">
        <v>783</v>
      </c>
    </row>
    <row r="26">
      <c r="B26" s="15">
        <v>13.0</v>
      </c>
      <c r="C26" s="79">
        <v>0.9992384027791559</v>
      </c>
      <c r="D26" s="15" t="s">
        <v>169</v>
      </c>
      <c r="E26" s="68">
        <v>1800.0</v>
      </c>
      <c r="F26" s="15" t="s">
        <v>121</v>
      </c>
      <c r="G26" s="15" t="s">
        <v>784</v>
      </c>
      <c r="H26" s="15">
        <v>1080.0</v>
      </c>
      <c r="I26" s="68" t="s">
        <v>167</v>
      </c>
      <c r="J26" s="68" t="s">
        <v>785</v>
      </c>
      <c r="N26" s="15" t="s">
        <v>786</v>
      </c>
    </row>
    <row r="27">
      <c r="B27" s="15">
        <v>14.0</v>
      </c>
      <c r="C27" s="79">
        <v>0.021423611111111112</v>
      </c>
      <c r="D27" s="15" t="s">
        <v>169</v>
      </c>
      <c r="E27" s="68">
        <v>1800.0</v>
      </c>
      <c r="F27" s="15" t="s">
        <v>121</v>
      </c>
      <c r="G27" s="15" t="s">
        <v>199</v>
      </c>
      <c r="H27" s="15">
        <v>1080.0</v>
      </c>
      <c r="I27" s="68" t="s">
        <v>167</v>
      </c>
      <c r="J27" s="68" t="s">
        <v>787</v>
      </c>
      <c r="N27" s="15" t="s">
        <v>189</v>
      </c>
    </row>
    <row r="29">
      <c r="A29" s="15" t="s">
        <v>59</v>
      </c>
    </row>
    <row r="30">
      <c r="B30" s="15">
        <v>15.0</v>
      </c>
      <c r="C30" s="79">
        <v>0.08736070602026302</v>
      </c>
      <c r="D30" s="15" t="s">
        <v>119</v>
      </c>
      <c r="E30" s="68" t="s">
        <v>120</v>
      </c>
      <c r="F30" s="15" t="s">
        <v>121</v>
      </c>
      <c r="N30" s="15" t="s">
        <v>788</v>
      </c>
    </row>
    <row r="31">
      <c r="B31" s="15">
        <v>16.0</v>
      </c>
      <c r="C31" s="79">
        <v>0.09082370370742865</v>
      </c>
      <c r="D31" s="15" t="s">
        <v>122</v>
      </c>
      <c r="E31" s="68" t="s">
        <v>123</v>
      </c>
      <c r="F31" s="15" t="s">
        <v>121</v>
      </c>
      <c r="N31" s="15" t="s">
        <v>162</v>
      </c>
    </row>
    <row r="33">
      <c r="B33" s="15">
        <v>17.0</v>
      </c>
      <c r="C33" s="79">
        <v>0.09347398148383945</v>
      </c>
      <c r="D33" s="15" t="s">
        <v>169</v>
      </c>
      <c r="E33" s="68">
        <v>1800.0</v>
      </c>
      <c r="F33" s="15" t="s">
        <v>121</v>
      </c>
      <c r="G33" s="15" t="s">
        <v>789</v>
      </c>
      <c r="H33" s="15">
        <v>1080.0</v>
      </c>
      <c r="I33" s="68" t="s">
        <v>167</v>
      </c>
      <c r="J33" s="15">
        <v>1.9</v>
      </c>
      <c r="N33" s="15" t="s">
        <v>790</v>
      </c>
      <c r="O33" s="15" t="s">
        <v>791</v>
      </c>
    </row>
    <row r="34">
      <c r="B34" s="15">
        <v>18.0</v>
      </c>
      <c r="C34" s="79">
        <v>0.11596064814814815</v>
      </c>
      <c r="D34" s="15" t="s">
        <v>169</v>
      </c>
      <c r="E34" s="68">
        <v>1800.0</v>
      </c>
      <c r="F34" s="15" t="s">
        <v>121</v>
      </c>
      <c r="G34" s="15" t="s">
        <v>792</v>
      </c>
      <c r="H34" s="15">
        <v>1080.0</v>
      </c>
      <c r="I34" s="68" t="s">
        <v>167</v>
      </c>
      <c r="J34" s="15">
        <v>1.8</v>
      </c>
      <c r="N34" s="15" t="s">
        <v>187</v>
      </c>
      <c r="O34" s="15" t="s">
        <v>793</v>
      </c>
    </row>
    <row r="35">
      <c r="B35" s="15">
        <v>19.0</v>
      </c>
      <c r="C35" s="79">
        <v>0.1380593981448328</v>
      </c>
      <c r="D35" s="15" t="s">
        <v>169</v>
      </c>
      <c r="E35" s="68">
        <v>1800.0</v>
      </c>
      <c r="F35" s="15" t="s">
        <v>121</v>
      </c>
      <c r="G35" s="15" t="s">
        <v>513</v>
      </c>
      <c r="H35" s="15">
        <v>1080.0</v>
      </c>
      <c r="I35" s="68" t="s">
        <v>167</v>
      </c>
      <c r="J35" s="15">
        <v>1.9</v>
      </c>
      <c r="N35" s="15" t="s">
        <v>189</v>
      </c>
    </row>
    <row r="36">
      <c r="B36" s="15">
        <v>20.0</v>
      </c>
      <c r="C36" s="79">
        <v>0.16102703703654697</v>
      </c>
      <c r="D36" s="15" t="s">
        <v>169</v>
      </c>
      <c r="E36" s="68">
        <v>1800.0</v>
      </c>
      <c r="F36" s="15" t="s">
        <v>121</v>
      </c>
      <c r="H36" s="15">
        <v>1050.0</v>
      </c>
      <c r="I36" s="68" t="s">
        <v>167</v>
      </c>
      <c r="J36" s="15">
        <v>1.8</v>
      </c>
      <c r="N36" s="15" t="s">
        <v>176</v>
      </c>
    </row>
    <row r="37">
      <c r="E37" s="91"/>
      <c r="I37" s="91"/>
    </row>
    <row r="38">
      <c r="B38" s="15">
        <v>21.0</v>
      </c>
      <c r="C38" s="79">
        <v>0.18719273147871718</v>
      </c>
      <c r="D38" s="15" t="s">
        <v>547</v>
      </c>
      <c r="E38" s="15">
        <v>30.0</v>
      </c>
      <c r="F38" s="15" t="s">
        <v>121</v>
      </c>
      <c r="N38" s="11" t="s">
        <v>794</v>
      </c>
    </row>
    <row r="39">
      <c r="B39" s="15">
        <v>22.0</v>
      </c>
      <c r="C39" s="79">
        <v>0.19131611111515667</v>
      </c>
      <c r="D39" s="15" t="s">
        <v>547</v>
      </c>
      <c r="E39" s="68">
        <v>30.0</v>
      </c>
      <c r="F39" s="15" t="s">
        <v>121</v>
      </c>
      <c r="K39" s="15" t="s">
        <v>327</v>
      </c>
      <c r="L39" s="15" t="s">
        <v>324</v>
      </c>
      <c r="N39" s="11" t="s">
        <v>794</v>
      </c>
    </row>
    <row r="40">
      <c r="B40" s="15">
        <v>23.0</v>
      </c>
      <c r="C40" s="79">
        <v>0.19503628472739365</v>
      </c>
      <c r="D40" s="15" t="s">
        <v>169</v>
      </c>
      <c r="E40" s="68">
        <v>120.0</v>
      </c>
      <c r="F40" s="15" t="s">
        <v>121</v>
      </c>
      <c r="K40" s="15" t="s">
        <v>490</v>
      </c>
      <c r="L40" s="15" t="s">
        <v>795</v>
      </c>
      <c r="N40" s="15" t="s">
        <v>796</v>
      </c>
    </row>
    <row r="41">
      <c r="B41" s="15">
        <v>24.0</v>
      </c>
      <c r="C41" s="79">
        <v>0.19799101851822343</v>
      </c>
      <c r="D41" s="15" t="s">
        <v>169</v>
      </c>
      <c r="E41" s="68">
        <v>120.0</v>
      </c>
      <c r="F41" s="15" t="s">
        <v>121</v>
      </c>
      <c r="K41" s="15" t="s">
        <v>490</v>
      </c>
      <c r="L41" s="15" t="s">
        <v>491</v>
      </c>
      <c r="N41" s="11" t="s">
        <v>796</v>
      </c>
    </row>
    <row r="42">
      <c r="A42" s="2"/>
      <c r="B42" s="11">
        <v>25.0</v>
      </c>
      <c r="C42" s="79">
        <v>0.2008481250013574</v>
      </c>
      <c r="D42" s="15" t="s">
        <v>169</v>
      </c>
      <c r="E42" s="68">
        <v>120.0</v>
      </c>
      <c r="F42" s="15" t="s">
        <v>121</v>
      </c>
      <c r="G42" s="15" t="s">
        <v>797</v>
      </c>
      <c r="K42" s="15" t="s">
        <v>490</v>
      </c>
      <c r="L42" s="15" t="s">
        <v>491</v>
      </c>
      <c r="N42" s="11" t="s">
        <v>796</v>
      </c>
      <c r="O42" s="2"/>
      <c r="P42" s="2"/>
      <c r="Q42" s="2"/>
      <c r="R42" s="2"/>
      <c r="S42" s="2"/>
      <c r="T42" s="2"/>
      <c r="U42" s="2"/>
      <c r="V42" s="2"/>
      <c r="W42" s="2"/>
      <c r="X42" s="2"/>
      <c r="Y42" s="2"/>
      <c r="Z42" s="2"/>
    </row>
    <row r="43">
      <c r="A43" s="2"/>
      <c r="B43" s="11">
        <v>26.0</v>
      </c>
      <c r="C43" s="79">
        <v>0.20457013888517395</v>
      </c>
      <c r="D43" s="15" t="s">
        <v>547</v>
      </c>
      <c r="E43" s="15">
        <v>30.0</v>
      </c>
      <c r="F43" s="15" t="s">
        <v>121</v>
      </c>
      <c r="G43" s="11" t="s">
        <v>437</v>
      </c>
      <c r="H43" s="2"/>
      <c r="I43" s="2"/>
      <c r="J43" s="2"/>
      <c r="K43" s="2"/>
      <c r="L43" s="2"/>
      <c r="M43" s="2"/>
      <c r="N43" s="11" t="s">
        <v>702</v>
      </c>
      <c r="O43" s="2"/>
      <c r="P43" s="2"/>
      <c r="Q43" s="2"/>
      <c r="R43" s="2"/>
      <c r="S43" s="2"/>
      <c r="T43" s="2"/>
      <c r="U43" s="2"/>
      <c r="V43" s="2"/>
      <c r="W43" s="2"/>
      <c r="X43" s="2"/>
      <c r="Y43" s="2"/>
      <c r="Z43" s="2"/>
    </row>
    <row r="44">
      <c r="A44" s="2"/>
      <c r="B44" s="11">
        <v>27.0</v>
      </c>
      <c r="C44" s="79">
        <v>0.2064498379622819</v>
      </c>
      <c r="D44" s="15" t="s">
        <v>169</v>
      </c>
      <c r="E44" s="68">
        <v>120.0</v>
      </c>
      <c r="F44" s="15" t="s">
        <v>121</v>
      </c>
      <c r="G44" s="11" t="s">
        <v>798</v>
      </c>
      <c r="H44" s="2"/>
      <c r="I44" s="2"/>
      <c r="J44" s="2"/>
      <c r="K44" s="2"/>
      <c r="L44" s="2"/>
      <c r="M44" s="2"/>
      <c r="N44" s="11" t="s">
        <v>702</v>
      </c>
      <c r="O44" s="2"/>
      <c r="P44" s="2"/>
      <c r="Q44" s="2"/>
      <c r="R44" s="2"/>
      <c r="S44" s="2"/>
      <c r="T44" s="2"/>
      <c r="U44" s="2"/>
      <c r="V44" s="2"/>
      <c r="W44" s="2"/>
      <c r="X44" s="2"/>
      <c r="Y44" s="2"/>
      <c r="Z44" s="2"/>
    </row>
    <row r="45">
      <c r="A45" s="2"/>
      <c r="B45" s="11">
        <v>28.0</v>
      </c>
      <c r="C45" s="79">
        <v>0.20931894675595686</v>
      </c>
      <c r="D45" s="15" t="s">
        <v>169</v>
      </c>
      <c r="E45" s="68">
        <v>120.0</v>
      </c>
      <c r="F45" s="15" t="s">
        <v>121</v>
      </c>
      <c r="G45" s="11" t="s">
        <v>799</v>
      </c>
      <c r="H45" s="2"/>
      <c r="I45" s="2"/>
      <c r="J45" s="2"/>
      <c r="K45" s="2"/>
      <c r="L45" s="11" t="s">
        <v>310</v>
      </c>
      <c r="M45" s="2"/>
      <c r="N45" s="11" t="s">
        <v>702</v>
      </c>
      <c r="O45" s="2"/>
      <c r="P45" s="2"/>
      <c r="Q45" s="2"/>
      <c r="R45" s="2"/>
      <c r="S45" s="2"/>
      <c r="T45" s="2"/>
      <c r="U45" s="2"/>
      <c r="V45" s="2"/>
      <c r="W45" s="2"/>
      <c r="X45" s="2"/>
      <c r="Y45" s="2"/>
      <c r="Z45" s="2"/>
    </row>
    <row r="46">
      <c r="A46" s="2"/>
      <c r="B46" s="11">
        <v>29.0</v>
      </c>
      <c r="C46" s="79">
        <v>0.21223150462901685</v>
      </c>
      <c r="D46" s="15" t="s">
        <v>169</v>
      </c>
      <c r="E46" s="15">
        <v>120.0</v>
      </c>
      <c r="F46" s="15" t="s">
        <v>121</v>
      </c>
      <c r="G46" s="11" t="s">
        <v>800</v>
      </c>
      <c r="H46" s="2"/>
      <c r="I46" s="2"/>
      <c r="J46" s="2"/>
      <c r="K46" s="11" t="s">
        <v>327</v>
      </c>
      <c r="L46" s="2"/>
      <c r="M46" s="2"/>
      <c r="N46" s="11" t="s">
        <v>702</v>
      </c>
      <c r="O46" s="2"/>
      <c r="P46" s="2"/>
      <c r="Q46" s="2"/>
      <c r="R46" s="2"/>
      <c r="S46" s="2"/>
      <c r="T46" s="2"/>
      <c r="U46" s="2"/>
      <c r="V46" s="2"/>
      <c r="W46" s="2"/>
      <c r="X46" s="2"/>
      <c r="Y46" s="2"/>
      <c r="Z46" s="2"/>
    </row>
    <row r="48">
      <c r="B48" s="15">
        <v>30.0</v>
      </c>
      <c r="C48" s="79">
        <v>0.21644396991177928</v>
      </c>
      <c r="D48" s="15" t="s">
        <v>122</v>
      </c>
      <c r="E48" s="68" t="s">
        <v>123</v>
      </c>
      <c r="F48" s="15" t="s">
        <v>121</v>
      </c>
      <c r="N48" s="15" t="s">
        <v>801</v>
      </c>
    </row>
    <row r="49">
      <c r="B49" s="15">
        <v>31.0</v>
      </c>
      <c r="C49" s="79">
        <v>0.2191167361161206</v>
      </c>
      <c r="D49" s="15" t="s">
        <v>119</v>
      </c>
      <c r="E49" s="68" t="s">
        <v>120</v>
      </c>
      <c r="F49" s="15" t="s">
        <v>121</v>
      </c>
    </row>
    <row r="51">
      <c r="B51" s="15">
        <v>32.0</v>
      </c>
      <c r="C51" s="79">
        <v>0.23895091435406357</v>
      </c>
      <c r="D51" s="82" t="s">
        <v>137</v>
      </c>
      <c r="E51" s="15" t="s">
        <v>146</v>
      </c>
      <c r="F51" s="15" t="s">
        <v>121</v>
      </c>
      <c r="N51" s="82" t="s">
        <v>802</v>
      </c>
    </row>
    <row r="52">
      <c r="B52" s="15">
        <v>33.0</v>
      </c>
      <c r="C52" s="79">
        <v>0.2423215972230537</v>
      </c>
      <c r="D52" s="82" t="s">
        <v>137</v>
      </c>
      <c r="E52" s="15" t="s">
        <v>803</v>
      </c>
      <c r="F52" s="15" t="s">
        <v>121</v>
      </c>
      <c r="M52" s="15" t="s">
        <v>148</v>
      </c>
      <c r="N52" s="82" t="s">
        <v>804</v>
      </c>
    </row>
    <row r="53">
      <c r="B53" s="15">
        <v>34.0</v>
      </c>
      <c r="C53" s="79">
        <v>0.24457192129921168</v>
      </c>
      <c r="D53" s="82" t="s">
        <v>137</v>
      </c>
      <c r="E53" s="15" t="s">
        <v>805</v>
      </c>
      <c r="F53" s="15" t="s">
        <v>121</v>
      </c>
      <c r="M53" s="15" t="s">
        <v>148</v>
      </c>
      <c r="N53" s="82" t="s">
        <v>806</v>
      </c>
    </row>
    <row r="54">
      <c r="B54" s="15">
        <v>35.0</v>
      </c>
      <c r="C54" s="79">
        <v>0.2465986226889072</v>
      </c>
      <c r="D54" s="82" t="s">
        <v>137</v>
      </c>
      <c r="E54" s="15" t="s">
        <v>807</v>
      </c>
      <c r="F54" s="15" t="s">
        <v>121</v>
      </c>
      <c r="M54" s="15" t="s">
        <v>148</v>
      </c>
      <c r="N54" s="82" t="s">
        <v>808</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7.75"/>
    <col customWidth="1" min="2" max="2" width="12.88"/>
    <col customWidth="1" min="3" max="3" width="29.38"/>
    <col customWidth="1" min="4" max="4" width="151.13"/>
    <col customWidth="1" min="5" max="5" width="40.13"/>
  </cols>
  <sheetData>
    <row r="1" ht="66.0" customHeight="1">
      <c r="A1" s="25" t="s">
        <v>5</v>
      </c>
      <c r="B1" s="25" t="s">
        <v>67</v>
      </c>
      <c r="C1" s="26" t="s">
        <v>68</v>
      </c>
      <c r="D1" s="27" t="s">
        <v>69</v>
      </c>
    </row>
    <row r="2">
      <c r="A2" s="28" t="s">
        <v>13</v>
      </c>
      <c r="B2" s="25" t="s">
        <v>70</v>
      </c>
      <c r="C2" s="25" t="s">
        <v>70</v>
      </c>
      <c r="D2" s="29" t="s">
        <v>71</v>
      </c>
    </row>
    <row r="3">
      <c r="A3" s="28" t="s">
        <v>16</v>
      </c>
      <c r="B3" s="25" t="s">
        <v>70</v>
      </c>
      <c r="C3" s="25" t="s">
        <v>70</v>
      </c>
      <c r="D3" s="29" t="s">
        <v>72</v>
      </c>
      <c r="E3" s="30"/>
      <c r="F3" s="30"/>
      <c r="G3" s="30"/>
      <c r="H3" s="30"/>
      <c r="I3" s="30"/>
      <c r="J3" s="30"/>
      <c r="K3" s="30"/>
      <c r="L3" s="30"/>
      <c r="M3" s="30"/>
      <c r="N3" s="30"/>
      <c r="O3" s="30"/>
      <c r="P3" s="30"/>
      <c r="Q3" s="30"/>
      <c r="R3" s="30"/>
      <c r="S3" s="30"/>
      <c r="T3" s="30"/>
      <c r="U3" s="30"/>
      <c r="V3" s="30"/>
      <c r="W3" s="30"/>
      <c r="X3" s="30"/>
      <c r="Y3" s="30"/>
      <c r="Z3" s="30"/>
      <c r="AA3" s="30"/>
    </row>
    <row r="4">
      <c r="A4" s="15" t="s">
        <v>19</v>
      </c>
      <c r="B4" s="25" t="s">
        <v>70</v>
      </c>
      <c r="C4" s="25" t="s">
        <v>73</v>
      </c>
      <c r="D4" s="31" t="s">
        <v>74</v>
      </c>
    </row>
    <row r="5">
      <c r="A5" s="20" t="s">
        <v>24</v>
      </c>
      <c r="B5" s="25" t="s">
        <v>70</v>
      </c>
      <c r="C5" s="25" t="s">
        <v>70</v>
      </c>
      <c r="D5" s="31" t="s">
        <v>75</v>
      </c>
    </row>
    <row r="6" ht="17.25" customHeight="1">
      <c r="A6" s="15" t="s">
        <v>31</v>
      </c>
      <c r="B6" s="25" t="s">
        <v>70</v>
      </c>
      <c r="C6" s="25" t="s">
        <v>70</v>
      </c>
      <c r="D6" s="31" t="s">
        <v>76</v>
      </c>
    </row>
    <row r="7">
      <c r="A7" s="20" t="s">
        <v>29</v>
      </c>
      <c r="B7" s="25" t="s">
        <v>70</v>
      </c>
      <c r="C7" s="26" t="s">
        <v>70</v>
      </c>
      <c r="D7" s="31" t="s">
        <v>77</v>
      </c>
    </row>
    <row r="8">
      <c r="A8" s="20" t="s">
        <v>32</v>
      </c>
      <c r="B8" s="25" t="s">
        <v>70</v>
      </c>
      <c r="C8" s="25" t="s">
        <v>70</v>
      </c>
      <c r="D8" s="16" t="s">
        <v>78</v>
      </c>
    </row>
    <row r="9">
      <c r="A9" s="20" t="s">
        <v>35</v>
      </c>
      <c r="B9" s="25" t="s">
        <v>70</v>
      </c>
      <c r="C9" s="25" t="s">
        <v>70</v>
      </c>
      <c r="D9" s="4" t="s">
        <v>79</v>
      </c>
    </row>
    <row r="10">
      <c r="A10" s="15" t="s">
        <v>39</v>
      </c>
      <c r="B10" s="25" t="s">
        <v>70</v>
      </c>
      <c r="C10" s="32" t="s">
        <v>70</v>
      </c>
      <c r="D10" s="33" t="s">
        <v>80</v>
      </c>
    </row>
    <row r="11">
      <c r="A11" s="34" t="s">
        <v>41</v>
      </c>
      <c r="B11" s="25" t="s">
        <v>70</v>
      </c>
      <c r="C11" s="25" t="s">
        <v>70</v>
      </c>
      <c r="D11" s="33" t="s">
        <v>81</v>
      </c>
    </row>
    <row r="12">
      <c r="A12" s="20" t="s">
        <v>44</v>
      </c>
      <c r="B12" s="25" t="s">
        <v>70</v>
      </c>
      <c r="C12" s="25" t="s">
        <v>70</v>
      </c>
      <c r="D12" s="4" t="s">
        <v>82</v>
      </c>
    </row>
    <row r="13">
      <c r="A13" s="20" t="s">
        <v>48</v>
      </c>
      <c r="B13" s="25" t="s">
        <v>70</v>
      </c>
      <c r="C13" s="25" t="s">
        <v>70</v>
      </c>
      <c r="D13" s="20" t="s">
        <v>83</v>
      </c>
      <c r="E13" s="20"/>
      <c r="F13" s="20"/>
      <c r="G13" s="20"/>
      <c r="H13" s="20"/>
      <c r="I13" s="20"/>
      <c r="J13" s="20"/>
      <c r="K13" s="20"/>
      <c r="L13" s="20"/>
      <c r="M13" s="20"/>
      <c r="N13" s="20"/>
      <c r="O13" s="20"/>
      <c r="P13" s="20"/>
      <c r="Q13" s="20"/>
      <c r="R13" s="20"/>
      <c r="S13" s="20"/>
      <c r="T13" s="20"/>
      <c r="U13" s="20"/>
      <c r="V13" s="20"/>
      <c r="W13" s="20"/>
      <c r="X13" s="20"/>
      <c r="Y13" s="20"/>
      <c r="Z13" s="20"/>
      <c r="AA13" s="20"/>
    </row>
    <row r="14">
      <c r="A14" s="35" t="s">
        <v>53</v>
      </c>
      <c r="B14" s="25" t="s">
        <v>70</v>
      </c>
      <c r="C14" s="32" t="s">
        <v>70</v>
      </c>
      <c r="D14" s="33" t="s">
        <v>84</v>
      </c>
    </row>
    <row r="15">
      <c r="A15" s="36" t="s">
        <v>56</v>
      </c>
      <c r="B15" s="25" t="s">
        <v>70</v>
      </c>
      <c r="C15" s="25" t="s">
        <v>70</v>
      </c>
      <c r="D15" s="4" t="s">
        <v>85</v>
      </c>
    </row>
    <row r="16">
      <c r="A16" s="16" t="s">
        <v>58</v>
      </c>
      <c r="B16" s="25" t="s">
        <v>70</v>
      </c>
      <c r="C16" s="37" t="s">
        <v>86</v>
      </c>
      <c r="D16" s="15" t="s">
        <v>87</v>
      </c>
    </row>
    <row r="17">
      <c r="A17" s="16" t="s">
        <v>62</v>
      </c>
      <c r="B17" s="25" t="s">
        <v>70</v>
      </c>
      <c r="C17" s="37" t="s">
        <v>70</v>
      </c>
      <c r="D17" s="15" t="s">
        <v>88</v>
      </c>
    </row>
    <row r="18">
      <c r="A18" s="11" t="s">
        <v>59</v>
      </c>
      <c r="B18" s="25" t="s">
        <v>70</v>
      </c>
      <c r="C18" s="37" t="s">
        <v>70</v>
      </c>
      <c r="D18" s="15" t="s">
        <v>89</v>
      </c>
    </row>
    <row r="19">
      <c r="B19" s="25"/>
      <c r="C19" s="37"/>
    </row>
    <row r="20">
      <c r="B20" s="25"/>
      <c r="C20" s="37"/>
    </row>
    <row r="21">
      <c r="B21" s="25"/>
      <c r="C21" s="37"/>
    </row>
    <row r="22">
      <c r="B22" s="28"/>
      <c r="C22" s="37"/>
    </row>
    <row r="23">
      <c r="B23" s="28"/>
      <c r="C23" s="38"/>
    </row>
    <row r="24">
      <c r="B24" s="28"/>
      <c r="C24" s="37"/>
    </row>
    <row r="25">
      <c r="B25" s="28"/>
      <c r="C25" s="37"/>
    </row>
    <row r="26">
      <c r="B26" s="28"/>
      <c r="C26" s="37"/>
    </row>
    <row r="27">
      <c r="B27" s="28"/>
      <c r="C27" s="37"/>
    </row>
    <row r="28">
      <c r="B28" s="37"/>
      <c r="C28" s="37"/>
    </row>
    <row r="29">
      <c r="B29" s="39"/>
      <c r="C29" s="39"/>
    </row>
    <row r="30">
      <c r="B30" s="39"/>
      <c r="C30" s="39"/>
    </row>
    <row r="31">
      <c r="B31" s="39"/>
      <c r="C31" s="39"/>
    </row>
    <row r="32">
      <c r="B32" s="39"/>
      <c r="C32" s="39"/>
    </row>
    <row r="33">
      <c r="B33" s="39"/>
      <c r="C33" s="39"/>
    </row>
    <row r="34">
      <c r="B34" s="39"/>
      <c r="C34" s="39"/>
    </row>
    <row r="35">
      <c r="B35" s="39"/>
      <c r="C35" s="39"/>
    </row>
    <row r="36">
      <c r="B36" s="39"/>
      <c r="C36" s="39"/>
    </row>
    <row r="37">
      <c r="B37" s="39"/>
      <c r="C37" s="39"/>
    </row>
    <row r="38">
      <c r="B38" s="39"/>
      <c r="C38" s="39"/>
    </row>
    <row r="39">
      <c r="B39" s="39"/>
      <c r="C39" s="39"/>
    </row>
    <row r="40">
      <c r="B40" s="39"/>
      <c r="C40" s="39"/>
    </row>
    <row r="41">
      <c r="B41" s="39"/>
      <c r="C41" s="39"/>
    </row>
    <row r="42">
      <c r="B42" s="39"/>
      <c r="C42" s="39"/>
    </row>
    <row r="43">
      <c r="B43" s="39"/>
      <c r="C43" s="39"/>
    </row>
    <row r="44">
      <c r="B44" s="39"/>
      <c r="C44" s="39"/>
    </row>
    <row r="45">
      <c r="B45" s="39"/>
      <c r="C45" s="39"/>
    </row>
    <row r="46">
      <c r="B46" s="39"/>
      <c r="C46" s="39"/>
    </row>
    <row r="47">
      <c r="B47" s="39"/>
      <c r="C47" s="39"/>
    </row>
    <row r="48">
      <c r="B48" s="39"/>
      <c r="C48" s="39"/>
    </row>
    <row r="49">
      <c r="B49" s="39"/>
      <c r="C49" s="39"/>
    </row>
    <row r="50">
      <c r="B50" s="39"/>
      <c r="C50" s="39"/>
    </row>
    <row r="51">
      <c r="B51" s="39"/>
      <c r="C51" s="39"/>
    </row>
    <row r="52">
      <c r="B52" s="39"/>
      <c r="C52" s="39"/>
    </row>
    <row r="53">
      <c r="B53" s="39"/>
      <c r="C53" s="39"/>
    </row>
    <row r="54">
      <c r="B54" s="39"/>
      <c r="C54" s="39"/>
    </row>
    <row r="55">
      <c r="B55" s="39"/>
      <c r="C55" s="39"/>
    </row>
    <row r="56">
      <c r="B56" s="39"/>
      <c r="C56" s="39"/>
    </row>
    <row r="57">
      <c r="B57" s="39"/>
      <c r="C57" s="39"/>
    </row>
    <row r="58">
      <c r="B58" s="39"/>
      <c r="C58" s="39"/>
    </row>
    <row r="59">
      <c r="B59" s="39"/>
      <c r="C59" s="39"/>
    </row>
    <row r="60">
      <c r="B60" s="39"/>
      <c r="C60" s="39"/>
    </row>
    <row r="61">
      <c r="B61" s="39"/>
      <c r="C61" s="39"/>
    </row>
    <row r="62">
      <c r="B62" s="39"/>
      <c r="C62" s="39"/>
    </row>
    <row r="63">
      <c r="B63" s="39"/>
      <c r="C63" s="39"/>
    </row>
    <row r="64">
      <c r="B64" s="39"/>
      <c r="C64" s="39"/>
    </row>
    <row r="65">
      <c r="B65" s="39"/>
      <c r="C65" s="39"/>
    </row>
    <row r="66">
      <c r="B66" s="39"/>
      <c r="C66" s="39"/>
    </row>
    <row r="67">
      <c r="B67" s="39"/>
      <c r="C67" s="39"/>
    </row>
    <row r="68">
      <c r="B68" s="39"/>
      <c r="C68" s="39"/>
    </row>
    <row r="69">
      <c r="B69" s="39"/>
      <c r="C69" s="39"/>
    </row>
    <row r="70">
      <c r="B70" s="39"/>
      <c r="C70" s="39"/>
    </row>
    <row r="71">
      <c r="B71" s="39"/>
      <c r="C71" s="39"/>
    </row>
    <row r="72">
      <c r="B72" s="39"/>
      <c r="C72" s="39"/>
    </row>
    <row r="73">
      <c r="B73" s="39"/>
      <c r="C73" s="39"/>
    </row>
    <row r="74">
      <c r="B74" s="39"/>
      <c r="C74" s="39"/>
    </row>
    <row r="75">
      <c r="B75" s="39"/>
      <c r="C75" s="39"/>
    </row>
    <row r="76">
      <c r="B76" s="39"/>
      <c r="C76" s="39"/>
    </row>
    <row r="77">
      <c r="B77" s="39"/>
      <c r="C77" s="39"/>
    </row>
    <row r="78">
      <c r="B78" s="39"/>
      <c r="C78" s="39"/>
    </row>
    <row r="79">
      <c r="B79" s="39"/>
      <c r="C79" s="39"/>
    </row>
    <row r="80">
      <c r="B80" s="39"/>
      <c r="C80" s="39"/>
    </row>
    <row r="81">
      <c r="B81" s="39"/>
      <c r="C81" s="39"/>
    </row>
    <row r="82">
      <c r="B82" s="39"/>
      <c r="C82" s="39"/>
    </row>
    <row r="83">
      <c r="B83" s="39"/>
      <c r="C83" s="39"/>
    </row>
    <row r="84">
      <c r="B84" s="39"/>
      <c r="C84" s="39"/>
    </row>
    <row r="85">
      <c r="B85" s="39"/>
      <c r="C85" s="39"/>
    </row>
    <row r="86">
      <c r="B86" s="39"/>
      <c r="C86" s="39"/>
    </row>
    <row r="87">
      <c r="B87" s="39"/>
      <c r="C87" s="39"/>
    </row>
    <row r="88">
      <c r="B88" s="39"/>
      <c r="C88" s="39"/>
    </row>
    <row r="89">
      <c r="B89" s="39"/>
      <c r="C89" s="39"/>
    </row>
    <row r="90">
      <c r="B90" s="39"/>
      <c r="C90" s="39"/>
    </row>
    <row r="91">
      <c r="B91" s="39"/>
      <c r="C91" s="39"/>
    </row>
    <row r="92">
      <c r="B92" s="39"/>
      <c r="C92" s="39"/>
    </row>
    <row r="93">
      <c r="B93" s="39"/>
      <c r="C93" s="39"/>
    </row>
    <row r="94">
      <c r="B94" s="39"/>
      <c r="C94" s="39"/>
    </row>
    <row r="95">
      <c r="B95" s="39"/>
      <c r="C95" s="39"/>
    </row>
    <row r="96">
      <c r="B96" s="39"/>
      <c r="C96" s="39"/>
    </row>
    <row r="97">
      <c r="B97" s="39"/>
      <c r="C97" s="39"/>
    </row>
    <row r="98">
      <c r="B98" s="39"/>
      <c r="C98" s="39"/>
    </row>
    <row r="99">
      <c r="B99" s="39"/>
      <c r="C99" s="39"/>
    </row>
    <row r="100">
      <c r="B100" s="39"/>
      <c r="C100" s="39"/>
    </row>
    <row r="101">
      <c r="B101" s="39"/>
      <c r="C101" s="39"/>
    </row>
    <row r="102">
      <c r="B102" s="39"/>
      <c r="C102" s="39"/>
    </row>
    <row r="103">
      <c r="B103" s="39"/>
      <c r="C103" s="39"/>
    </row>
    <row r="104">
      <c r="B104" s="39"/>
      <c r="C104" s="39"/>
    </row>
    <row r="105">
      <c r="B105" s="39"/>
      <c r="C105" s="39"/>
    </row>
    <row r="106">
      <c r="B106" s="39"/>
      <c r="C106" s="39"/>
    </row>
    <row r="107">
      <c r="B107" s="39"/>
      <c r="C107" s="39"/>
    </row>
    <row r="108">
      <c r="B108" s="39"/>
      <c r="C108" s="39"/>
    </row>
    <row r="109">
      <c r="B109" s="39"/>
      <c r="C109" s="39"/>
    </row>
    <row r="110">
      <c r="B110" s="39"/>
      <c r="C110" s="39"/>
    </row>
    <row r="111">
      <c r="B111" s="39"/>
      <c r="C111" s="39"/>
    </row>
    <row r="112">
      <c r="B112" s="39"/>
      <c r="C112" s="39"/>
    </row>
    <row r="113">
      <c r="B113" s="39"/>
      <c r="C113" s="39"/>
    </row>
    <row r="114">
      <c r="B114" s="39"/>
      <c r="C114" s="39"/>
    </row>
    <row r="115">
      <c r="B115" s="39"/>
      <c r="C115" s="39"/>
    </row>
    <row r="116">
      <c r="B116" s="39"/>
      <c r="C116" s="39"/>
    </row>
    <row r="117">
      <c r="B117" s="39"/>
      <c r="C117" s="39"/>
    </row>
    <row r="118">
      <c r="B118" s="39"/>
      <c r="C118" s="39"/>
    </row>
    <row r="119">
      <c r="B119" s="39"/>
      <c r="C119" s="39"/>
    </row>
    <row r="120">
      <c r="B120" s="39"/>
      <c r="C120" s="39"/>
    </row>
    <row r="121">
      <c r="B121" s="39"/>
      <c r="C121" s="39"/>
    </row>
    <row r="122">
      <c r="B122" s="39"/>
      <c r="C122" s="39"/>
    </row>
    <row r="123">
      <c r="B123" s="39"/>
      <c r="C123" s="39"/>
    </row>
    <row r="124">
      <c r="B124" s="39"/>
      <c r="C124" s="39"/>
    </row>
    <row r="125">
      <c r="B125" s="39"/>
      <c r="C125" s="39"/>
    </row>
    <row r="126">
      <c r="B126" s="39"/>
      <c r="C126" s="39"/>
    </row>
    <row r="127">
      <c r="B127" s="39"/>
      <c r="C127" s="39"/>
    </row>
    <row r="128">
      <c r="B128" s="39"/>
      <c r="C128" s="39"/>
    </row>
    <row r="129">
      <c r="B129" s="39"/>
      <c r="C129" s="39"/>
    </row>
    <row r="130">
      <c r="B130" s="39"/>
      <c r="C130" s="39"/>
    </row>
    <row r="131">
      <c r="B131" s="39"/>
      <c r="C131" s="39"/>
    </row>
    <row r="132">
      <c r="B132" s="39"/>
      <c r="C132" s="39"/>
    </row>
    <row r="133">
      <c r="B133" s="39"/>
      <c r="C133" s="39"/>
    </row>
    <row r="134">
      <c r="B134" s="39"/>
      <c r="C134" s="39"/>
    </row>
    <row r="135">
      <c r="B135" s="39"/>
      <c r="C135" s="39"/>
    </row>
    <row r="136">
      <c r="B136" s="39"/>
      <c r="C136" s="39"/>
    </row>
    <row r="137">
      <c r="B137" s="39"/>
      <c r="C137" s="39"/>
    </row>
    <row r="138">
      <c r="B138" s="39"/>
      <c r="C138" s="39"/>
    </row>
    <row r="139">
      <c r="B139" s="39"/>
      <c r="C139" s="39"/>
    </row>
    <row r="140">
      <c r="B140" s="39"/>
      <c r="C140" s="39"/>
    </row>
    <row r="141">
      <c r="B141" s="39"/>
      <c r="C141" s="39"/>
    </row>
    <row r="142">
      <c r="B142" s="39"/>
      <c r="C142" s="39"/>
    </row>
    <row r="143">
      <c r="B143" s="39"/>
      <c r="C143" s="39"/>
    </row>
    <row r="144">
      <c r="B144" s="39"/>
      <c r="C144" s="39"/>
    </row>
    <row r="145">
      <c r="B145" s="39"/>
      <c r="C145" s="39"/>
    </row>
    <row r="146">
      <c r="B146" s="39"/>
      <c r="C146" s="39"/>
    </row>
    <row r="147">
      <c r="B147" s="39"/>
      <c r="C147" s="39"/>
    </row>
    <row r="148">
      <c r="B148" s="39"/>
      <c r="C148" s="39"/>
    </row>
    <row r="149">
      <c r="B149" s="39"/>
      <c r="C149" s="39"/>
    </row>
    <row r="150">
      <c r="B150" s="39"/>
      <c r="C150" s="39"/>
    </row>
    <row r="151">
      <c r="B151" s="39"/>
      <c r="C151" s="39"/>
    </row>
    <row r="152">
      <c r="B152" s="39"/>
      <c r="C152" s="39"/>
    </row>
    <row r="153">
      <c r="B153" s="39"/>
      <c r="C153" s="39"/>
    </row>
    <row r="154">
      <c r="B154" s="39"/>
      <c r="C154" s="39"/>
    </row>
    <row r="155">
      <c r="B155" s="39"/>
      <c r="C155" s="39"/>
    </row>
    <row r="156">
      <c r="B156" s="39"/>
      <c r="C156" s="39"/>
    </row>
    <row r="157">
      <c r="B157" s="39"/>
      <c r="C157" s="39"/>
    </row>
    <row r="158">
      <c r="B158" s="39"/>
      <c r="C158" s="39"/>
    </row>
    <row r="159">
      <c r="B159" s="39"/>
      <c r="C159" s="39"/>
    </row>
    <row r="160">
      <c r="B160" s="39"/>
      <c r="C160" s="39"/>
    </row>
    <row r="161">
      <c r="B161" s="39"/>
      <c r="C161" s="39"/>
    </row>
    <row r="162">
      <c r="B162" s="39"/>
      <c r="C162" s="39"/>
    </row>
    <row r="163">
      <c r="B163" s="39"/>
      <c r="C163" s="39"/>
    </row>
    <row r="164">
      <c r="B164" s="39"/>
      <c r="C164" s="39"/>
    </row>
    <row r="165">
      <c r="B165" s="39"/>
      <c r="C165" s="39"/>
    </row>
    <row r="166">
      <c r="B166" s="39"/>
      <c r="C166" s="39"/>
    </row>
    <row r="167">
      <c r="B167" s="39"/>
      <c r="C167" s="39"/>
    </row>
    <row r="168">
      <c r="B168" s="39"/>
      <c r="C168" s="39"/>
    </row>
    <row r="169">
      <c r="B169" s="39"/>
      <c r="C169" s="39"/>
    </row>
    <row r="170">
      <c r="B170" s="39"/>
      <c r="C170" s="39"/>
    </row>
    <row r="171">
      <c r="B171" s="39"/>
      <c r="C171" s="39"/>
    </row>
    <row r="172">
      <c r="B172" s="39"/>
      <c r="C172" s="39"/>
    </row>
    <row r="173">
      <c r="B173" s="39"/>
      <c r="C173" s="39"/>
    </row>
    <row r="174">
      <c r="B174" s="39"/>
      <c r="C174" s="39"/>
    </row>
    <row r="175">
      <c r="B175" s="39"/>
      <c r="C175" s="39"/>
    </row>
    <row r="176">
      <c r="B176" s="39"/>
      <c r="C176" s="39"/>
    </row>
    <row r="177">
      <c r="B177" s="39"/>
      <c r="C177" s="39"/>
    </row>
    <row r="178">
      <c r="B178" s="39"/>
      <c r="C178" s="39"/>
    </row>
    <row r="179">
      <c r="B179" s="39"/>
      <c r="C179" s="39"/>
    </row>
    <row r="180">
      <c r="B180" s="39"/>
      <c r="C180" s="39"/>
    </row>
    <row r="181">
      <c r="B181" s="39"/>
      <c r="C181" s="39"/>
    </row>
    <row r="182">
      <c r="B182" s="39"/>
      <c r="C182" s="39"/>
    </row>
    <row r="183">
      <c r="B183" s="39"/>
      <c r="C183" s="39"/>
    </row>
    <row r="184">
      <c r="B184" s="39"/>
      <c r="C184" s="39"/>
    </row>
    <row r="185">
      <c r="B185" s="39"/>
      <c r="C185" s="39"/>
    </row>
    <row r="186">
      <c r="B186" s="39"/>
      <c r="C186" s="39"/>
    </row>
    <row r="187">
      <c r="B187" s="39"/>
      <c r="C187" s="39"/>
    </row>
    <row r="188">
      <c r="B188" s="39"/>
      <c r="C188" s="39"/>
    </row>
    <row r="189">
      <c r="B189" s="39"/>
      <c r="C189" s="39"/>
    </row>
    <row r="190">
      <c r="B190" s="39"/>
      <c r="C190" s="39"/>
    </row>
    <row r="191">
      <c r="B191" s="39"/>
      <c r="C191" s="39"/>
    </row>
    <row r="192">
      <c r="B192" s="39"/>
      <c r="C192" s="39"/>
    </row>
    <row r="193">
      <c r="B193" s="39"/>
      <c r="C193" s="39"/>
    </row>
    <row r="194">
      <c r="B194" s="39"/>
      <c r="C194" s="39"/>
    </row>
    <row r="195">
      <c r="B195" s="39"/>
      <c r="C195" s="39"/>
    </row>
    <row r="196">
      <c r="B196" s="39"/>
      <c r="C196" s="39"/>
    </row>
    <row r="197">
      <c r="B197" s="39"/>
      <c r="C197" s="39"/>
    </row>
    <row r="198">
      <c r="B198" s="39"/>
      <c r="C198" s="39"/>
    </row>
    <row r="199">
      <c r="B199" s="39"/>
      <c r="C199" s="39"/>
    </row>
    <row r="200">
      <c r="B200" s="39"/>
      <c r="C200" s="39"/>
    </row>
    <row r="201">
      <c r="B201" s="39"/>
      <c r="C201" s="39"/>
    </row>
    <row r="202">
      <c r="B202" s="39"/>
      <c r="C202" s="39"/>
    </row>
    <row r="203">
      <c r="B203" s="39"/>
      <c r="C203" s="39"/>
    </row>
    <row r="204">
      <c r="B204" s="39"/>
      <c r="C204" s="39"/>
    </row>
    <row r="205">
      <c r="B205" s="39"/>
      <c r="C205" s="39"/>
    </row>
    <row r="206">
      <c r="B206" s="39"/>
      <c r="C206" s="39"/>
    </row>
    <row r="207">
      <c r="B207" s="39"/>
      <c r="C207" s="39"/>
    </row>
    <row r="208">
      <c r="B208" s="39"/>
      <c r="C208" s="39"/>
    </row>
    <row r="209">
      <c r="B209" s="39"/>
      <c r="C209" s="39"/>
    </row>
    <row r="210">
      <c r="B210" s="39"/>
      <c r="C210" s="39"/>
    </row>
    <row r="211">
      <c r="B211" s="39"/>
      <c r="C211" s="39"/>
    </row>
    <row r="212">
      <c r="B212" s="39"/>
      <c r="C212" s="39"/>
    </row>
    <row r="213">
      <c r="B213" s="39"/>
      <c r="C213" s="39"/>
    </row>
    <row r="214">
      <c r="B214" s="39"/>
      <c r="C214" s="39"/>
    </row>
    <row r="215">
      <c r="B215" s="39"/>
      <c r="C215" s="39"/>
    </row>
    <row r="216">
      <c r="B216" s="39"/>
      <c r="C216" s="39"/>
    </row>
    <row r="217">
      <c r="B217" s="39"/>
      <c r="C217" s="39"/>
    </row>
    <row r="218">
      <c r="B218" s="39"/>
      <c r="C218" s="39"/>
    </row>
    <row r="219">
      <c r="B219" s="39"/>
      <c r="C219" s="39"/>
    </row>
    <row r="220">
      <c r="B220" s="39"/>
      <c r="C220" s="39"/>
    </row>
    <row r="221">
      <c r="B221" s="39"/>
      <c r="C221" s="39"/>
    </row>
    <row r="222">
      <c r="B222" s="39"/>
      <c r="C222" s="39"/>
    </row>
    <row r="223">
      <c r="B223" s="39"/>
      <c r="C223" s="39"/>
    </row>
    <row r="224">
      <c r="B224" s="39"/>
      <c r="C224" s="39"/>
    </row>
    <row r="225">
      <c r="B225" s="39"/>
      <c r="C225" s="39"/>
    </row>
    <row r="226">
      <c r="B226" s="39"/>
      <c r="C226" s="39"/>
    </row>
    <row r="227">
      <c r="B227" s="39"/>
      <c r="C227" s="39"/>
    </row>
    <row r="228">
      <c r="B228" s="39"/>
      <c r="C228" s="39"/>
    </row>
    <row r="229">
      <c r="B229" s="39"/>
      <c r="C229" s="39"/>
    </row>
    <row r="230">
      <c r="B230" s="39"/>
      <c r="C230" s="39"/>
    </row>
    <row r="231">
      <c r="B231" s="39"/>
      <c r="C231" s="39"/>
    </row>
    <row r="232">
      <c r="B232" s="39"/>
      <c r="C232" s="39"/>
    </row>
    <row r="233">
      <c r="B233" s="39"/>
      <c r="C233" s="39"/>
    </row>
    <row r="234">
      <c r="B234" s="39"/>
      <c r="C234" s="39"/>
    </row>
    <row r="235">
      <c r="B235" s="39"/>
      <c r="C235" s="39"/>
    </row>
    <row r="236">
      <c r="B236" s="39"/>
      <c r="C236" s="39"/>
    </row>
    <row r="237">
      <c r="B237" s="39"/>
      <c r="C237" s="39"/>
    </row>
    <row r="238">
      <c r="B238" s="39"/>
      <c r="C238" s="39"/>
    </row>
    <row r="239">
      <c r="B239" s="39"/>
      <c r="C239" s="39"/>
    </row>
    <row r="240">
      <c r="B240" s="39"/>
      <c r="C240" s="39"/>
    </row>
    <row r="241">
      <c r="B241" s="39"/>
      <c r="C241" s="39"/>
    </row>
    <row r="242">
      <c r="B242" s="39"/>
      <c r="C242" s="39"/>
    </row>
    <row r="243">
      <c r="B243" s="39"/>
      <c r="C243" s="39"/>
    </row>
    <row r="244">
      <c r="B244" s="39"/>
      <c r="C244" s="39"/>
    </row>
    <row r="245">
      <c r="B245" s="39"/>
      <c r="C245" s="39"/>
    </row>
    <row r="246">
      <c r="B246" s="39"/>
      <c r="C246" s="39"/>
    </row>
    <row r="247">
      <c r="B247" s="39"/>
      <c r="C247" s="39"/>
    </row>
    <row r="248">
      <c r="B248" s="39"/>
      <c r="C248" s="39"/>
    </row>
    <row r="249">
      <c r="B249" s="39"/>
      <c r="C249" s="39"/>
    </row>
    <row r="250">
      <c r="B250" s="39"/>
      <c r="C250" s="39"/>
    </row>
    <row r="251">
      <c r="B251" s="39"/>
      <c r="C251" s="39"/>
    </row>
    <row r="252">
      <c r="B252" s="39"/>
      <c r="C252" s="39"/>
    </row>
    <row r="253">
      <c r="B253" s="39"/>
      <c r="C253" s="39"/>
    </row>
    <row r="254">
      <c r="B254" s="39"/>
      <c r="C254" s="39"/>
    </row>
    <row r="255">
      <c r="B255" s="39"/>
      <c r="C255" s="39"/>
    </row>
    <row r="256">
      <c r="B256" s="39"/>
      <c r="C256" s="39"/>
    </row>
    <row r="257">
      <c r="B257" s="39"/>
      <c r="C257" s="39"/>
    </row>
    <row r="258">
      <c r="B258" s="39"/>
      <c r="C258" s="39"/>
    </row>
    <row r="259">
      <c r="B259" s="39"/>
      <c r="C259" s="39"/>
    </row>
    <row r="260">
      <c r="B260" s="39"/>
      <c r="C260" s="39"/>
    </row>
    <row r="261">
      <c r="B261" s="39"/>
      <c r="C261" s="39"/>
    </row>
    <row r="262">
      <c r="B262" s="39"/>
      <c r="C262" s="39"/>
    </row>
    <row r="263">
      <c r="B263" s="39"/>
      <c r="C263" s="39"/>
    </row>
    <row r="264">
      <c r="B264" s="39"/>
      <c r="C264" s="39"/>
    </row>
    <row r="265">
      <c r="B265" s="39"/>
      <c r="C265" s="39"/>
    </row>
    <row r="266">
      <c r="B266" s="39"/>
      <c r="C266" s="39"/>
    </row>
    <row r="267">
      <c r="B267" s="39"/>
      <c r="C267" s="39"/>
    </row>
    <row r="268">
      <c r="B268" s="39"/>
      <c r="C268" s="39"/>
    </row>
    <row r="269">
      <c r="B269" s="39"/>
      <c r="C269" s="39"/>
    </row>
    <row r="270">
      <c r="B270" s="39"/>
      <c r="C270" s="39"/>
    </row>
    <row r="271">
      <c r="B271" s="39"/>
      <c r="C271" s="39"/>
    </row>
    <row r="272">
      <c r="B272" s="39"/>
      <c r="C272" s="39"/>
    </row>
    <row r="273">
      <c r="B273" s="39"/>
      <c r="C273" s="39"/>
    </row>
    <row r="274">
      <c r="B274" s="39"/>
      <c r="C274" s="39"/>
    </row>
    <row r="275">
      <c r="B275" s="39"/>
      <c r="C275" s="39"/>
    </row>
    <row r="276">
      <c r="B276" s="39"/>
      <c r="C276" s="39"/>
    </row>
    <row r="277">
      <c r="B277" s="39"/>
      <c r="C277" s="39"/>
    </row>
    <row r="278">
      <c r="B278" s="39"/>
      <c r="C278" s="39"/>
    </row>
    <row r="279">
      <c r="B279" s="39"/>
      <c r="C279" s="39"/>
    </row>
    <row r="280">
      <c r="B280" s="39"/>
      <c r="C280" s="39"/>
    </row>
    <row r="281">
      <c r="B281" s="39"/>
      <c r="C281" s="39"/>
    </row>
    <row r="282">
      <c r="B282" s="39"/>
      <c r="C282" s="39"/>
    </row>
    <row r="283">
      <c r="B283" s="39"/>
      <c r="C283" s="39"/>
    </row>
    <row r="284">
      <c r="B284" s="39"/>
      <c r="C284" s="39"/>
    </row>
    <row r="285">
      <c r="B285" s="39"/>
      <c r="C285" s="39"/>
    </row>
    <row r="286">
      <c r="B286" s="39"/>
      <c r="C286" s="39"/>
    </row>
    <row r="287">
      <c r="B287" s="39"/>
      <c r="C287" s="39"/>
    </row>
    <row r="288">
      <c r="B288" s="39"/>
      <c r="C288" s="39"/>
    </row>
    <row r="289">
      <c r="B289" s="39"/>
      <c r="C289" s="39"/>
    </row>
    <row r="290">
      <c r="B290" s="39"/>
      <c r="C290" s="39"/>
    </row>
    <row r="291">
      <c r="B291" s="39"/>
      <c r="C291" s="39"/>
    </row>
    <row r="292">
      <c r="B292" s="39"/>
      <c r="C292" s="39"/>
    </row>
    <row r="293">
      <c r="B293" s="39"/>
      <c r="C293" s="39"/>
    </row>
    <row r="294">
      <c r="B294" s="39"/>
      <c r="C294" s="39"/>
    </row>
    <row r="295">
      <c r="B295" s="39"/>
      <c r="C295" s="39"/>
    </row>
    <row r="296">
      <c r="B296" s="39"/>
      <c r="C296" s="39"/>
    </row>
    <row r="297">
      <c r="B297" s="39"/>
      <c r="C297" s="39"/>
    </row>
    <row r="298">
      <c r="B298" s="39"/>
      <c r="C298" s="39"/>
    </row>
    <row r="299">
      <c r="B299" s="39"/>
      <c r="C299" s="39"/>
    </row>
    <row r="300">
      <c r="B300" s="39"/>
      <c r="C300" s="39"/>
    </row>
    <row r="301">
      <c r="B301" s="39"/>
      <c r="C301" s="39"/>
    </row>
    <row r="302">
      <c r="B302" s="39"/>
      <c r="C302" s="39"/>
    </row>
    <row r="303">
      <c r="B303" s="39"/>
      <c r="C303" s="39"/>
    </row>
    <row r="304">
      <c r="B304" s="39"/>
      <c r="C304" s="39"/>
    </row>
    <row r="305">
      <c r="B305" s="39"/>
      <c r="C305" s="39"/>
    </row>
    <row r="306">
      <c r="B306" s="39"/>
      <c r="C306" s="39"/>
    </row>
    <row r="307">
      <c r="B307" s="39"/>
      <c r="C307" s="39"/>
    </row>
    <row r="308">
      <c r="B308" s="39"/>
      <c r="C308" s="39"/>
    </row>
    <row r="309">
      <c r="B309" s="39"/>
      <c r="C309" s="39"/>
    </row>
    <row r="310">
      <c r="B310" s="39"/>
      <c r="C310" s="39"/>
    </row>
    <row r="311">
      <c r="B311" s="39"/>
      <c r="C311" s="39"/>
    </row>
    <row r="312">
      <c r="B312" s="39"/>
      <c r="C312" s="39"/>
    </row>
    <row r="313">
      <c r="B313" s="39"/>
      <c r="C313" s="39"/>
    </row>
    <row r="314">
      <c r="B314" s="39"/>
      <c r="C314" s="39"/>
    </row>
    <row r="315">
      <c r="B315" s="39"/>
      <c r="C315" s="39"/>
    </row>
    <row r="316">
      <c r="B316" s="39"/>
      <c r="C316" s="39"/>
    </row>
    <row r="317">
      <c r="B317" s="39"/>
      <c r="C317" s="39"/>
    </row>
    <row r="318">
      <c r="B318" s="39"/>
      <c r="C318" s="39"/>
    </row>
    <row r="319">
      <c r="B319" s="39"/>
      <c r="C319" s="39"/>
    </row>
    <row r="320">
      <c r="B320" s="39"/>
      <c r="C320" s="39"/>
    </row>
    <row r="321">
      <c r="B321" s="39"/>
      <c r="C321" s="39"/>
    </row>
    <row r="322">
      <c r="B322" s="39"/>
      <c r="C322" s="39"/>
    </row>
    <row r="323">
      <c r="B323" s="39"/>
      <c r="C323" s="39"/>
    </row>
    <row r="324">
      <c r="B324" s="39"/>
      <c r="C324" s="39"/>
    </row>
    <row r="325">
      <c r="B325" s="39"/>
      <c r="C325" s="39"/>
    </row>
    <row r="326">
      <c r="B326" s="39"/>
      <c r="C326" s="39"/>
    </row>
    <row r="327">
      <c r="B327" s="39"/>
      <c r="C327" s="39"/>
    </row>
    <row r="328">
      <c r="B328" s="39"/>
      <c r="C328" s="39"/>
    </row>
    <row r="329">
      <c r="B329" s="39"/>
      <c r="C329" s="39"/>
    </row>
    <row r="330">
      <c r="B330" s="39"/>
      <c r="C330" s="39"/>
    </row>
    <row r="331">
      <c r="B331" s="39"/>
      <c r="C331" s="39"/>
    </row>
    <row r="332">
      <c r="B332" s="39"/>
      <c r="C332" s="39"/>
    </row>
    <row r="333">
      <c r="B333" s="39"/>
      <c r="C333" s="39"/>
    </row>
    <row r="334">
      <c r="B334" s="39"/>
      <c r="C334" s="39"/>
    </row>
    <row r="335">
      <c r="B335" s="39"/>
      <c r="C335" s="39"/>
    </row>
    <row r="336">
      <c r="B336" s="39"/>
      <c r="C336" s="39"/>
    </row>
    <row r="337">
      <c r="B337" s="39"/>
      <c r="C337" s="39"/>
    </row>
    <row r="338">
      <c r="B338" s="39"/>
      <c r="C338" s="39"/>
    </row>
    <row r="339">
      <c r="B339" s="39"/>
      <c r="C339" s="39"/>
    </row>
    <row r="340">
      <c r="B340" s="39"/>
      <c r="C340" s="39"/>
    </row>
    <row r="341">
      <c r="B341" s="39"/>
      <c r="C341" s="39"/>
    </row>
    <row r="342">
      <c r="B342" s="39"/>
      <c r="C342" s="39"/>
    </row>
    <row r="343">
      <c r="B343" s="39"/>
      <c r="C343" s="39"/>
    </row>
    <row r="344">
      <c r="B344" s="39"/>
      <c r="C344" s="39"/>
    </row>
    <row r="345">
      <c r="B345" s="39"/>
      <c r="C345" s="39"/>
    </row>
    <row r="346">
      <c r="B346" s="39"/>
      <c r="C346" s="39"/>
    </row>
    <row r="347">
      <c r="B347" s="39"/>
      <c r="C347" s="39"/>
    </row>
    <row r="348">
      <c r="B348" s="39"/>
      <c r="C348" s="39"/>
    </row>
    <row r="349">
      <c r="B349" s="39"/>
      <c r="C349" s="39"/>
    </row>
    <row r="350">
      <c r="B350" s="39"/>
      <c r="C350" s="39"/>
    </row>
    <row r="351">
      <c r="B351" s="39"/>
      <c r="C351" s="39"/>
    </row>
    <row r="352">
      <c r="B352" s="39"/>
      <c r="C352" s="39"/>
    </row>
    <row r="353">
      <c r="B353" s="39"/>
      <c r="C353" s="39"/>
    </row>
    <row r="354">
      <c r="B354" s="39"/>
      <c r="C354" s="39"/>
    </row>
    <row r="355">
      <c r="B355" s="39"/>
      <c r="C355" s="39"/>
    </row>
    <row r="356">
      <c r="B356" s="39"/>
      <c r="C356" s="39"/>
    </row>
    <row r="357">
      <c r="B357" s="39"/>
      <c r="C357" s="39"/>
    </row>
    <row r="358">
      <c r="B358" s="39"/>
      <c r="C358" s="39"/>
    </row>
    <row r="359">
      <c r="B359" s="39"/>
      <c r="C359" s="39"/>
    </row>
    <row r="360">
      <c r="B360" s="39"/>
      <c r="C360" s="39"/>
    </row>
    <row r="361">
      <c r="B361" s="39"/>
      <c r="C361" s="39"/>
    </row>
    <row r="362">
      <c r="B362" s="39"/>
      <c r="C362" s="39"/>
    </row>
    <row r="363">
      <c r="B363" s="39"/>
      <c r="C363" s="39"/>
    </row>
    <row r="364">
      <c r="B364" s="39"/>
      <c r="C364" s="39"/>
    </row>
    <row r="365">
      <c r="B365" s="39"/>
      <c r="C365" s="39"/>
    </row>
    <row r="366">
      <c r="B366" s="39"/>
      <c r="C366" s="39"/>
    </row>
    <row r="367">
      <c r="B367" s="39"/>
      <c r="C367" s="39"/>
    </row>
    <row r="368">
      <c r="B368" s="39"/>
      <c r="C368" s="39"/>
    </row>
    <row r="369">
      <c r="B369" s="39"/>
      <c r="C369" s="39"/>
    </row>
    <row r="370">
      <c r="B370" s="39"/>
      <c r="C370" s="39"/>
    </row>
    <row r="371">
      <c r="B371" s="39"/>
      <c r="C371" s="39"/>
    </row>
    <row r="372">
      <c r="B372" s="39"/>
      <c r="C372" s="39"/>
    </row>
    <row r="373">
      <c r="B373" s="39"/>
      <c r="C373" s="39"/>
    </row>
    <row r="374">
      <c r="B374" s="39"/>
      <c r="C374" s="39"/>
    </row>
    <row r="375">
      <c r="B375" s="39"/>
      <c r="C375" s="39"/>
    </row>
    <row r="376">
      <c r="B376" s="39"/>
      <c r="C376" s="39"/>
    </row>
    <row r="377">
      <c r="B377" s="39"/>
      <c r="C377" s="39"/>
    </row>
    <row r="378">
      <c r="B378" s="39"/>
      <c r="C378" s="39"/>
    </row>
    <row r="379">
      <c r="B379" s="39"/>
      <c r="C379" s="39"/>
    </row>
    <row r="380">
      <c r="B380" s="39"/>
      <c r="C380" s="39"/>
    </row>
    <row r="381">
      <c r="B381" s="39"/>
      <c r="C381" s="39"/>
    </row>
    <row r="382">
      <c r="B382" s="39"/>
      <c r="C382" s="39"/>
    </row>
    <row r="383">
      <c r="B383" s="39"/>
      <c r="C383" s="39"/>
    </row>
    <row r="384">
      <c r="B384" s="39"/>
      <c r="C384" s="39"/>
    </row>
    <row r="385">
      <c r="B385" s="39"/>
      <c r="C385" s="39"/>
    </row>
    <row r="386">
      <c r="B386" s="39"/>
      <c r="C386" s="39"/>
    </row>
    <row r="387">
      <c r="B387" s="39"/>
      <c r="C387" s="39"/>
    </row>
    <row r="388">
      <c r="B388" s="39"/>
      <c r="C388" s="39"/>
    </row>
    <row r="389">
      <c r="B389" s="39"/>
      <c r="C389" s="39"/>
    </row>
    <row r="390">
      <c r="B390" s="39"/>
      <c r="C390" s="39"/>
    </row>
    <row r="391">
      <c r="B391" s="39"/>
      <c r="C391" s="39"/>
    </row>
    <row r="392">
      <c r="B392" s="39"/>
      <c r="C392" s="39"/>
    </row>
    <row r="393">
      <c r="B393" s="39"/>
      <c r="C393" s="39"/>
    </row>
    <row r="394">
      <c r="B394" s="39"/>
      <c r="C394" s="39"/>
    </row>
    <row r="395">
      <c r="B395" s="39"/>
      <c r="C395" s="39"/>
    </row>
    <row r="396">
      <c r="B396" s="39"/>
      <c r="C396" s="39"/>
    </row>
    <row r="397">
      <c r="B397" s="39"/>
      <c r="C397" s="39"/>
    </row>
    <row r="398">
      <c r="B398" s="39"/>
      <c r="C398" s="39"/>
    </row>
    <row r="399">
      <c r="B399" s="39"/>
      <c r="C399" s="39"/>
    </row>
    <row r="400">
      <c r="B400" s="39"/>
      <c r="C400" s="39"/>
    </row>
    <row r="401">
      <c r="B401" s="39"/>
      <c r="C401" s="39"/>
    </row>
    <row r="402">
      <c r="B402" s="39"/>
      <c r="C402" s="39"/>
    </row>
    <row r="403">
      <c r="B403" s="39"/>
      <c r="C403" s="39"/>
    </row>
    <row r="404">
      <c r="B404" s="39"/>
      <c r="C404" s="39"/>
    </row>
    <row r="405">
      <c r="B405" s="39"/>
      <c r="C405" s="39"/>
    </row>
    <row r="406">
      <c r="B406" s="39"/>
      <c r="C406" s="39"/>
    </row>
    <row r="407">
      <c r="B407" s="39"/>
      <c r="C407" s="39"/>
    </row>
    <row r="408">
      <c r="B408" s="39"/>
      <c r="C408" s="39"/>
    </row>
    <row r="409">
      <c r="B409" s="39"/>
      <c r="C409" s="39"/>
    </row>
    <row r="410">
      <c r="B410" s="39"/>
      <c r="C410" s="39"/>
    </row>
    <row r="411">
      <c r="B411" s="39"/>
      <c r="C411" s="39"/>
    </row>
    <row r="412">
      <c r="B412" s="39"/>
      <c r="C412" s="39"/>
    </row>
    <row r="413">
      <c r="B413" s="39"/>
      <c r="C413" s="39"/>
    </row>
    <row r="414">
      <c r="B414" s="39"/>
      <c r="C414" s="39"/>
    </row>
    <row r="415">
      <c r="B415" s="39"/>
      <c r="C415" s="39"/>
    </row>
    <row r="416">
      <c r="B416" s="39"/>
      <c r="C416" s="39"/>
    </row>
    <row r="417">
      <c r="B417" s="39"/>
      <c r="C417" s="39"/>
    </row>
    <row r="418">
      <c r="B418" s="39"/>
      <c r="C418" s="39"/>
    </row>
    <row r="419">
      <c r="B419" s="39"/>
      <c r="C419" s="39"/>
    </row>
    <row r="420">
      <c r="B420" s="39"/>
      <c r="C420" s="39"/>
    </row>
    <row r="421">
      <c r="B421" s="39"/>
      <c r="C421" s="39"/>
    </row>
    <row r="422">
      <c r="B422" s="39"/>
      <c r="C422" s="39"/>
    </row>
    <row r="423">
      <c r="B423" s="39"/>
      <c r="C423" s="39"/>
    </row>
    <row r="424">
      <c r="B424" s="39"/>
      <c r="C424" s="39"/>
    </row>
    <row r="425">
      <c r="B425" s="39"/>
      <c r="C425" s="39"/>
    </row>
    <row r="426">
      <c r="B426" s="39"/>
      <c r="C426" s="39"/>
    </row>
    <row r="427">
      <c r="B427" s="39"/>
      <c r="C427" s="39"/>
    </row>
    <row r="428">
      <c r="B428" s="39"/>
      <c r="C428" s="39"/>
    </row>
    <row r="429">
      <c r="B429" s="39"/>
      <c r="C429" s="39"/>
    </row>
    <row r="430">
      <c r="B430" s="39"/>
      <c r="C430" s="39"/>
    </row>
    <row r="431">
      <c r="B431" s="39"/>
      <c r="C431" s="39"/>
    </row>
    <row r="432">
      <c r="B432" s="39"/>
      <c r="C432" s="39"/>
    </row>
    <row r="433">
      <c r="B433" s="39"/>
      <c r="C433" s="39"/>
    </row>
    <row r="434">
      <c r="B434" s="39"/>
      <c r="C434" s="39"/>
    </row>
    <row r="435">
      <c r="B435" s="39"/>
      <c r="C435" s="39"/>
    </row>
    <row r="436">
      <c r="B436" s="39"/>
      <c r="C436" s="39"/>
    </row>
    <row r="437">
      <c r="B437" s="39"/>
      <c r="C437" s="39"/>
    </row>
    <row r="438">
      <c r="B438" s="39"/>
      <c r="C438" s="39"/>
    </row>
    <row r="439">
      <c r="B439" s="39"/>
      <c r="C439" s="39"/>
    </row>
    <row r="440">
      <c r="B440" s="39"/>
      <c r="C440" s="39"/>
    </row>
    <row r="441">
      <c r="B441" s="39"/>
      <c r="C441" s="39"/>
    </row>
    <row r="442">
      <c r="B442" s="39"/>
      <c r="C442" s="39"/>
    </row>
    <row r="443">
      <c r="B443" s="39"/>
      <c r="C443" s="39"/>
    </row>
    <row r="444">
      <c r="B444" s="39"/>
      <c r="C444" s="39"/>
    </row>
    <row r="445">
      <c r="B445" s="39"/>
      <c r="C445" s="39"/>
    </row>
    <row r="446">
      <c r="B446" s="39"/>
      <c r="C446" s="39"/>
    </row>
    <row r="447">
      <c r="B447" s="39"/>
      <c r="C447" s="39"/>
    </row>
    <row r="448">
      <c r="B448" s="39"/>
      <c r="C448" s="39"/>
    </row>
    <row r="449">
      <c r="B449" s="39"/>
      <c r="C449" s="39"/>
    </row>
    <row r="450">
      <c r="B450" s="39"/>
      <c r="C450" s="39"/>
    </row>
    <row r="451">
      <c r="B451" s="39"/>
      <c r="C451" s="39"/>
    </row>
    <row r="452">
      <c r="B452" s="39"/>
      <c r="C452" s="39"/>
    </row>
    <row r="453">
      <c r="B453" s="39"/>
      <c r="C453" s="39"/>
    </row>
    <row r="454">
      <c r="B454" s="39"/>
      <c r="C454" s="39"/>
    </row>
    <row r="455">
      <c r="B455" s="39"/>
      <c r="C455" s="39"/>
    </row>
    <row r="456">
      <c r="B456" s="39"/>
      <c r="C456" s="39"/>
    </row>
    <row r="457">
      <c r="B457" s="39"/>
      <c r="C457" s="39"/>
    </row>
    <row r="458">
      <c r="B458" s="39"/>
      <c r="C458" s="39"/>
    </row>
    <row r="459">
      <c r="B459" s="39"/>
      <c r="C459" s="39"/>
    </row>
    <row r="460">
      <c r="B460" s="39"/>
      <c r="C460" s="39"/>
    </row>
    <row r="461">
      <c r="B461" s="39"/>
      <c r="C461" s="39"/>
    </row>
    <row r="462">
      <c r="B462" s="39"/>
      <c r="C462" s="39"/>
    </row>
    <row r="463">
      <c r="B463" s="39"/>
      <c r="C463" s="39"/>
    </row>
    <row r="464">
      <c r="B464" s="39"/>
      <c r="C464" s="39"/>
    </row>
    <row r="465">
      <c r="B465" s="39"/>
      <c r="C465" s="39"/>
    </row>
    <row r="466">
      <c r="B466" s="39"/>
      <c r="C466" s="39"/>
    </row>
    <row r="467">
      <c r="B467" s="39"/>
      <c r="C467" s="39"/>
    </row>
    <row r="468">
      <c r="B468" s="39"/>
      <c r="C468" s="39"/>
    </row>
    <row r="469">
      <c r="B469" s="39"/>
      <c r="C469" s="39"/>
    </row>
    <row r="470">
      <c r="B470" s="39"/>
      <c r="C470" s="39"/>
    </row>
    <row r="471">
      <c r="B471" s="39"/>
      <c r="C471" s="39"/>
    </row>
    <row r="472">
      <c r="B472" s="39"/>
      <c r="C472" s="39"/>
    </row>
    <row r="473">
      <c r="B473" s="39"/>
      <c r="C473" s="39"/>
    </row>
    <row r="474">
      <c r="B474" s="39"/>
      <c r="C474" s="39"/>
    </row>
    <row r="475">
      <c r="B475" s="39"/>
      <c r="C475" s="39"/>
    </row>
    <row r="476">
      <c r="B476" s="39"/>
      <c r="C476" s="39"/>
    </row>
    <row r="477">
      <c r="B477" s="39"/>
      <c r="C477" s="39"/>
    </row>
    <row r="478">
      <c r="B478" s="39"/>
      <c r="C478" s="39"/>
    </row>
    <row r="479">
      <c r="B479" s="39"/>
      <c r="C479" s="39"/>
    </row>
    <row r="480">
      <c r="B480" s="39"/>
      <c r="C480" s="39"/>
    </row>
    <row r="481">
      <c r="B481" s="39"/>
      <c r="C481" s="39"/>
    </row>
    <row r="482">
      <c r="B482" s="39"/>
      <c r="C482" s="39"/>
    </row>
    <row r="483">
      <c r="B483" s="39"/>
      <c r="C483" s="39"/>
    </row>
    <row r="484">
      <c r="B484" s="39"/>
      <c r="C484" s="39"/>
    </row>
    <row r="485">
      <c r="B485" s="39"/>
      <c r="C485" s="39"/>
    </row>
    <row r="486">
      <c r="B486" s="39"/>
      <c r="C486" s="39"/>
    </row>
    <row r="487">
      <c r="B487" s="39"/>
      <c r="C487" s="39"/>
    </row>
    <row r="488">
      <c r="B488" s="39"/>
      <c r="C488" s="39"/>
    </row>
    <row r="489">
      <c r="B489" s="39"/>
      <c r="C489" s="39"/>
    </row>
    <row r="490">
      <c r="B490" s="39"/>
      <c r="C490" s="39"/>
    </row>
    <row r="491">
      <c r="B491" s="39"/>
      <c r="C491" s="39"/>
    </row>
    <row r="492">
      <c r="B492" s="39"/>
      <c r="C492" s="39"/>
    </row>
    <row r="493">
      <c r="B493" s="39"/>
      <c r="C493" s="39"/>
    </row>
    <row r="494">
      <c r="B494" s="39"/>
      <c r="C494" s="39"/>
    </row>
    <row r="495">
      <c r="B495" s="39"/>
      <c r="C495" s="39"/>
    </row>
    <row r="496">
      <c r="B496" s="39"/>
      <c r="C496" s="39"/>
    </row>
    <row r="497">
      <c r="B497" s="39"/>
      <c r="C497" s="39"/>
    </row>
    <row r="498">
      <c r="B498" s="39"/>
      <c r="C498" s="39"/>
    </row>
    <row r="499">
      <c r="B499" s="39"/>
      <c r="C499" s="39"/>
    </row>
    <row r="500">
      <c r="B500" s="39"/>
      <c r="C500" s="39"/>
    </row>
    <row r="501">
      <c r="B501" s="39"/>
      <c r="C501" s="39"/>
    </row>
    <row r="502">
      <c r="B502" s="39"/>
      <c r="C502" s="39"/>
    </row>
    <row r="503">
      <c r="B503" s="39"/>
      <c r="C503" s="39"/>
    </row>
    <row r="504">
      <c r="B504" s="39"/>
      <c r="C504" s="39"/>
    </row>
    <row r="505">
      <c r="B505" s="39"/>
      <c r="C505" s="39"/>
    </row>
    <row r="506">
      <c r="B506" s="39"/>
      <c r="C506" s="39"/>
    </row>
    <row r="507">
      <c r="B507" s="39"/>
      <c r="C507" s="39"/>
    </row>
    <row r="508">
      <c r="B508" s="39"/>
      <c r="C508" s="39"/>
    </row>
    <row r="509">
      <c r="B509" s="39"/>
      <c r="C509" s="39"/>
    </row>
    <row r="510">
      <c r="B510" s="39"/>
      <c r="C510" s="39"/>
    </row>
    <row r="511">
      <c r="B511" s="39"/>
      <c r="C511" s="39"/>
    </row>
    <row r="512">
      <c r="B512" s="39"/>
      <c r="C512" s="39"/>
    </row>
    <row r="513">
      <c r="B513" s="39"/>
      <c r="C513" s="39"/>
    </row>
    <row r="514">
      <c r="B514" s="39"/>
      <c r="C514" s="39"/>
    </row>
    <row r="515">
      <c r="B515" s="39"/>
      <c r="C515" s="39"/>
    </row>
    <row r="516">
      <c r="B516" s="39"/>
      <c r="C516" s="39"/>
    </row>
    <row r="517">
      <c r="B517" s="39"/>
      <c r="C517" s="39"/>
    </row>
    <row r="518">
      <c r="B518" s="39"/>
      <c r="C518" s="39"/>
    </row>
    <row r="519">
      <c r="B519" s="39"/>
      <c r="C519" s="39"/>
    </row>
    <row r="520">
      <c r="B520" s="39"/>
      <c r="C520" s="39"/>
    </row>
    <row r="521">
      <c r="B521" s="39"/>
      <c r="C521" s="39"/>
    </row>
    <row r="522">
      <c r="B522" s="39"/>
      <c r="C522" s="39"/>
    </row>
    <row r="523">
      <c r="B523" s="39"/>
      <c r="C523" s="39"/>
    </row>
    <row r="524">
      <c r="B524" s="39"/>
      <c r="C524" s="39"/>
    </row>
    <row r="525">
      <c r="B525" s="39"/>
      <c r="C525" s="39"/>
    </row>
    <row r="526">
      <c r="B526" s="39"/>
      <c r="C526" s="39"/>
    </row>
    <row r="527">
      <c r="B527" s="39"/>
      <c r="C527" s="39"/>
    </row>
    <row r="528">
      <c r="B528" s="39"/>
      <c r="C528" s="39"/>
    </row>
    <row r="529">
      <c r="B529" s="39"/>
      <c r="C529" s="39"/>
    </row>
    <row r="530">
      <c r="B530" s="39"/>
      <c r="C530" s="39"/>
    </row>
    <row r="531">
      <c r="B531" s="39"/>
      <c r="C531" s="39"/>
    </row>
    <row r="532">
      <c r="B532" s="39"/>
      <c r="C532" s="39"/>
    </row>
    <row r="533">
      <c r="B533" s="39"/>
      <c r="C533" s="39"/>
    </row>
    <row r="534">
      <c r="B534" s="39"/>
      <c r="C534" s="39"/>
    </row>
    <row r="535">
      <c r="B535" s="39"/>
      <c r="C535" s="39"/>
    </row>
    <row r="536">
      <c r="B536" s="39"/>
      <c r="C536" s="39"/>
    </row>
    <row r="537">
      <c r="B537" s="39"/>
      <c r="C537" s="39"/>
    </row>
    <row r="538">
      <c r="B538" s="39"/>
      <c r="C538" s="39"/>
    </row>
    <row r="539">
      <c r="B539" s="39"/>
      <c r="C539" s="39"/>
    </row>
    <row r="540">
      <c r="B540" s="39"/>
      <c r="C540" s="39"/>
    </row>
    <row r="541">
      <c r="B541" s="39"/>
      <c r="C541" s="39"/>
    </row>
    <row r="542">
      <c r="B542" s="39"/>
      <c r="C542" s="39"/>
    </row>
    <row r="543">
      <c r="B543" s="39"/>
      <c r="C543" s="39"/>
    </row>
    <row r="544">
      <c r="B544" s="39"/>
      <c r="C544" s="39"/>
    </row>
    <row r="545">
      <c r="B545" s="39"/>
      <c r="C545" s="39"/>
    </row>
    <row r="546">
      <c r="B546" s="39"/>
      <c r="C546" s="39"/>
    </row>
    <row r="547">
      <c r="B547" s="39"/>
      <c r="C547" s="39"/>
    </row>
    <row r="548">
      <c r="B548" s="39"/>
      <c r="C548" s="39"/>
    </row>
    <row r="549">
      <c r="B549" s="39"/>
      <c r="C549" s="39"/>
    </row>
    <row r="550">
      <c r="B550" s="39"/>
      <c r="C550" s="39"/>
    </row>
    <row r="551">
      <c r="B551" s="39"/>
      <c r="C551" s="39"/>
    </row>
    <row r="552">
      <c r="B552" s="39"/>
      <c r="C552" s="39"/>
    </row>
    <row r="553">
      <c r="B553" s="39"/>
      <c r="C553" s="39"/>
    </row>
    <row r="554">
      <c r="B554" s="39"/>
      <c r="C554" s="39"/>
    </row>
    <row r="555">
      <c r="B555" s="39"/>
      <c r="C555" s="39"/>
    </row>
    <row r="556">
      <c r="B556" s="39"/>
      <c r="C556" s="39"/>
    </row>
    <row r="557">
      <c r="B557" s="39"/>
      <c r="C557" s="39"/>
    </row>
    <row r="558">
      <c r="B558" s="39"/>
      <c r="C558" s="39"/>
    </row>
    <row r="559">
      <c r="B559" s="39"/>
      <c r="C559" s="39"/>
    </row>
    <row r="560">
      <c r="B560" s="39"/>
      <c r="C560" s="39"/>
    </row>
    <row r="561">
      <c r="B561" s="39"/>
      <c r="C561" s="39"/>
    </row>
    <row r="562">
      <c r="B562" s="39"/>
      <c r="C562" s="39"/>
    </row>
    <row r="563">
      <c r="B563" s="39"/>
      <c r="C563" s="39"/>
    </row>
    <row r="564">
      <c r="B564" s="39"/>
      <c r="C564" s="39"/>
    </row>
    <row r="565">
      <c r="B565" s="39"/>
      <c r="C565" s="39"/>
    </row>
    <row r="566">
      <c r="B566" s="39"/>
      <c r="C566" s="39"/>
    </row>
    <row r="567">
      <c r="B567" s="39"/>
      <c r="C567" s="39"/>
    </row>
    <row r="568">
      <c r="B568" s="39"/>
      <c r="C568" s="39"/>
    </row>
    <row r="569">
      <c r="B569" s="39"/>
      <c r="C569" s="39"/>
    </row>
    <row r="570">
      <c r="B570" s="39"/>
      <c r="C570" s="39"/>
    </row>
    <row r="571">
      <c r="B571" s="39"/>
      <c r="C571" s="39"/>
    </row>
    <row r="572">
      <c r="B572" s="39"/>
      <c r="C572" s="39"/>
    </row>
    <row r="573">
      <c r="B573" s="39"/>
      <c r="C573" s="39"/>
    </row>
    <row r="574">
      <c r="B574" s="39"/>
      <c r="C574" s="39"/>
    </row>
    <row r="575">
      <c r="B575" s="39"/>
      <c r="C575" s="39"/>
    </row>
    <row r="576">
      <c r="B576" s="39"/>
      <c r="C576" s="39"/>
    </row>
    <row r="577">
      <c r="B577" s="39"/>
      <c r="C577" s="39"/>
    </row>
    <row r="578">
      <c r="B578" s="39"/>
      <c r="C578" s="39"/>
    </row>
    <row r="579">
      <c r="B579" s="39"/>
      <c r="C579" s="39"/>
    </row>
    <row r="580">
      <c r="B580" s="39"/>
      <c r="C580" s="39"/>
    </row>
    <row r="581">
      <c r="B581" s="39"/>
      <c r="C581" s="39"/>
    </row>
    <row r="582">
      <c r="B582" s="39"/>
      <c r="C582" s="39"/>
    </row>
    <row r="583">
      <c r="B583" s="39"/>
      <c r="C583" s="39"/>
    </row>
    <row r="584">
      <c r="B584" s="39"/>
      <c r="C584" s="39"/>
    </row>
    <row r="585">
      <c r="B585" s="39"/>
      <c r="C585" s="39"/>
    </row>
    <row r="586">
      <c r="B586" s="39"/>
      <c r="C586" s="39"/>
    </row>
    <row r="587">
      <c r="B587" s="39"/>
      <c r="C587" s="39"/>
    </row>
    <row r="588">
      <c r="B588" s="39"/>
      <c r="C588" s="39"/>
    </row>
    <row r="589">
      <c r="B589" s="39"/>
      <c r="C589" s="39"/>
    </row>
    <row r="590">
      <c r="B590" s="39"/>
      <c r="C590" s="39"/>
    </row>
    <row r="591">
      <c r="B591" s="39"/>
      <c r="C591" s="39"/>
    </row>
    <row r="592">
      <c r="B592" s="39"/>
      <c r="C592" s="39"/>
    </row>
    <row r="593">
      <c r="B593" s="39"/>
      <c r="C593" s="39"/>
    </row>
    <row r="594">
      <c r="B594" s="39"/>
      <c r="C594" s="39"/>
    </row>
    <row r="595">
      <c r="B595" s="39"/>
      <c r="C595" s="39"/>
    </row>
    <row r="596">
      <c r="B596" s="39"/>
      <c r="C596" s="39"/>
    </row>
    <row r="597">
      <c r="B597" s="39"/>
      <c r="C597" s="39"/>
    </row>
    <row r="598">
      <c r="B598" s="39"/>
      <c r="C598" s="39"/>
    </row>
    <row r="599">
      <c r="B599" s="39"/>
      <c r="C599" s="39"/>
    </row>
    <row r="600">
      <c r="B600" s="39"/>
      <c r="C600" s="39"/>
    </row>
    <row r="601">
      <c r="B601" s="39"/>
      <c r="C601" s="39"/>
    </row>
    <row r="602">
      <c r="B602" s="39"/>
      <c r="C602" s="39"/>
    </row>
    <row r="603">
      <c r="B603" s="39"/>
      <c r="C603" s="39"/>
    </row>
    <row r="604">
      <c r="B604" s="39"/>
      <c r="C604" s="39"/>
    </row>
    <row r="605">
      <c r="B605" s="39"/>
      <c r="C605" s="39"/>
    </row>
    <row r="606">
      <c r="B606" s="39"/>
      <c r="C606" s="39"/>
    </row>
    <row r="607">
      <c r="B607" s="39"/>
      <c r="C607" s="39"/>
    </row>
    <row r="608">
      <c r="B608" s="39"/>
      <c r="C608" s="39"/>
    </row>
    <row r="609">
      <c r="B609" s="39"/>
      <c r="C609" s="39"/>
    </row>
    <row r="610">
      <c r="B610" s="39"/>
      <c r="C610" s="39"/>
    </row>
    <row r="611">
      <c r="B611" s="39"/>
      <c r="C611" s="39"/>
    </row>
    <row r="612">
      <c r="B612" s="39"/>
      <c r="C612" s="39"/>
    </row>
    <row r="613">
      <c r="B613" s="39"/>
      <c r="C613" s="39"/>
    </row>
    <row r="614">
      <c r="B614" s="39"/>
      <c r="C614" s="39"/>
    </row>
    <row r="615">
      <c r="B615" s="39"/>
      <c r="C615" s="39"/>
    </row>
    <row r="616">
      <c r="B616" s="39"/>
      <c r="C616" s="39"/>
    </row>
    <row r="617">
      <c r="B617" s="39"/>
      <c r="C617" s="39"/>
    </row>
    <row r="618">
      <c r="B618" s="39"/>
      <c r="C618" s="39"/>
    </row>
    <row r="619">
      <c r="B619" s="39"/>
      <c r="C619" s="39"/>
    </row>
    <row r="620">
      <c r="B620" s="39"/>
      <c r="C620" s="39"/>
    </row>
    <row r="621">
      <c r="B621" s="39"/>
      <c r="C621" s="39"/>
    </row>
    <row r="622">
      <c r="B622" s="39"/>
      <c r="C622" s="39"/>
    </row>
    <row r="623">
      <c r="B623" s="39"/>
      <c r="C623" s="39"/>
    </row>
    <row r="624">
      <c r="B624" s="39"/>
      <c r="C624" s="39"/>
    </row>
    <row r="625">
      <c r="B625" s="39"/>
      <c r="C625" s="39"/>
    </row>
    <row r="626">
      <c r="B626" s="39"/>
      <c r="C626" s="39"/>
    </row>
    <row r="627">
      <c r="B627" s="39"/>
      <c r="C627" s="39"/>
    </row>
    <row r="628">
      <c r="B628" s="39"/>
      <c r="C628" s="39"/>
    </row>
    <row r="629">
      <c r="B629" s="39"/>
      <c r="C629" s="39"/>
    </row>
    <row r="630">
      <c r="B630" s="39"/>
      <c r="C630" s="39"/>
    </row>
    <row r="631">
      <c r="B631" s="39"/>
      <c r="C631" s="39"/>
    </row>
    <row r="632">
      <c r="B632" s="39"/>
      <c r="C632" s="39"/>
    </row>
    <row r="633">
      <c r="B633" s="39"/>
      <c r="C633" s="39"/>
    </row>
    <row r="634">
      <c r="B634" s="39"/>
      <c r="C634" s="39"/>
    </row>
    <row r="635">
      <c r="B635" s="39"/>
      <c r="C635" s="39"/>
    </row>
    <row r="636">
      <c r="B636" s="39"/>
      <c r="C636" s="39"/>
    </row>
    <row r="637">
      <c r="B637" s="39"/>
      <c r="C637" s="39"/>
    </row>
    <row r="638">
      <c r="B638" s="39"/>
      <c r="C638" s="39"/>
    </row>
    <row r="639">
      <c r="B639" s="39"/>
      <c r="C639" s="39"/>
    </row>
    <row r="640">
      <c r="B640" s="39"/>
      <c r="C640" s="39"/>
    </row>
    <row r="641">
      <c r="B641" s="39"/>
      <c r="C641" s="39"/>
    </row>
    <row r="642">
      <c r="B642" s="39"/>
      <c r="C642" s="39"/>
    </row>
    <row r="643">
      <c r="B643" s="39"/>
      <c r="C643" s="39"/>
    </row>
    <row r="644">
      <c r="B644" s="39"/>
      <c r="C644" s="39"/>
    </row>
    <row r="645">
      <c r="B645" s="39"/>
      <c r="C645" s="39"/>
    </row>
    <row r="646">
      <c r="B646" s="39"/>
      <c r="C646" s="39"/>
    </row>
    <row r="647">
      <c r="B647" s="39"/>
      <c r="C647" s="39"/>
    </row>
    <row r="648">
      <c r="B648" s="39"/>
      <c r="C648" s="39"/>
    </row>
    <row r="649">
      <c r="B649" s="39"/>
      <c r="C649" s="39"/>
    </row>
    <row r="650">
      <c r="B650" s="39"/>
      <c r="C650" s="39"/>
    </row>
    <row r="651">
      <c r="B651" s="39"/>
      <c r="C651" s="39"/>
    </row>
    <row r="652">
      <c r="B652" s="39"/>
      <c r="C652" s="39"/>
    </row>
    <row r="653">
      <c r="B653" s="39"/>
      <c r="C653" s="39"/>
    </row>
    <row r="654">
      <c r="B654" s="39"/>
      <c r="C654" s="39"/>
    </row>
    <row r="655">
      <c r="B655" s="39"/>
      <c r="C655" s="39"/>
    </row>
    <row r="656">
      <c r="B656" s="39"/>
      <c r="C656" s="39"/>
    </row>
    <row r="657">
      <c r="B657" s="39"/>
      <c r="C657" s="39"/>
    </row>
    <row r="658">
      <c r="B658" s="39"/>
      <c r="C658" s="39"/>
    </row>
    <row r="659">
      <c r="B659" s="39"/>
      <c r="C659" s="39"/>
    </row>
    <row r="660">
      <c r="B660" s="39"/>
      <c r="C660" s="39"/>
    </row>
    <row r="661">
      <c r="B661" s="39"/>
      <c r="C661" s="39"/>
    </row>
    <row r="662">
      <c r="B662" s="39"/>
      <c r="C662" s="39"/>
    </row>
    <row r="663">
      <c r="B663" s="39"/>
      <c r="C663" s="39"/>
    </row>
    <row r="664">
      <c r="B664" s="39"/>
      <c r="C664" s="39"/>
    </row>
    <row r="665">
      <c r="B665" s="39"/>
      <c r="C665" s="39"/>
    </row>
    <row r="666">
      <c r="B666" s="39"/>
      <c r="C666" s="39"/>
    </row>
    <row r="667">
      <c r="B667" s="39"/>
      <c r="C667" s="39"/>
    </row>
    <row r="668">
      <c r="B668" s="39"/>
      <c r="C668" s="39"/>
    </row>
    <row r="669">
      <c r="B669" s="39"/>
      <c r="C669" s="39"/>
    </row>
    <row r="670">
      <c r="B670" s="39"/>
      <c r="C670" s="39"/>
    </row>
    <row r="671">
      <c r="B671" s="39"/>
      <c r="C671" s="39"/>
    </row>
    <row r="672">
      <c r="B672" s="39"/>
      <c r="C672" s="39"/>
    </row>
    <row r="673">
      <c r="B673" s="39"/>
      <c r="C673" s="39"/>
    </row>
    <row r="674">
      <c r="B674" s="39"/>
      <c r="C674" s="39"/>
    </row>
    <row r="675">
      <c r="B675" s="39"/>
      <c r="C675" s="39"/>
    </row>
    <row r="676">
      <c r="B676" s="39"/>
      <c r="C676" s="39"/>
    </row>
    <row r="677">
      <c r="B677" s="39"/>
      <c r="C677" s="39"/>
    </row>
    <row r="678">
      <c r="B678" s="39"/>
      <c r="C678" s="39"/>
    </row>
    <row r="679">
      <c r="B679" s="39"/>
      <c r="C679" s="39"/>
    </row>
    <row r="680">
      <c r="B680" s="39"/>
      <c r="C680" s="39"/>
    </row>
    <row r="681">
      <c r="B681" s="39"/>
      <c r="C681" s="39"/>
    </row>
    <row r="682">
      <c r="B682" s="39"/>
      <c r="C682" s="39"/>
    </row>
    <row r="683">
      <c r="B683" s="39"/>
      <c r="C683" s="39"/>
    </row>
    <row r="684">
      <c r="B684" s="39"/>
      <c r="C684" s="39"/>
    </row>
    <row r="685">
      <c r="B685" s="39"/>
      <c r="C685" s="39"/>
    </row>
    <row r="686">
      <c r="B686" s="39"/>
      <c r="C686" s="39"/>
    </row>
    <row r="687">
      <c r="B687" s="39"/>
      <c r="C687" s="39"/>
    </row>
    <row r="688">
      <c r="B688" s="39"/>
      <c r="C688" s="39"/>
    </row>
    <row r="689">
      <c r="B689" s="39"/>
      <c r="C689" s="39"/>
    </row>
    <row r="690">
      <c r="B690" s="39"/>
      <c r="C690" s="39"/>
    </row>
    <row r="691">
      <c r="B691" s="39"/>
      <c r="C691" s="39"/>
    </row>
    <row r="692">
      <c r="B692" s="39"/>
      <c r="C692" s="39"/>
    </row>
    <row r="693">
      <c r="B693" s="39"/>
      <c r="C693" s="39"/>
    </row>
    <row r="694">
      <c r="B694" s="39"/>
      <c r="C694" s="39"/>
    </row>
    <row r="695">
      <c r="B695" s="39"/>
      <c r="C695" s="39"/>
    </row>
    <row r="696">
      <c r="B696" s="39"/>
      <c r="C696" s="39"/>
    </row>
    <row r="697">
      <c r="B697" s="39"/>
      <c r="C697" s="39"/>
    </row>
    <row r="698">
      <c r="B698" s="39"/>
      <c r="C698" s="39"/>
    </row>
    <row r="699">
      <c r="B699" s="39"/>
      <c r="C699" s="39"/>
    </row>
    <row r="700">
      <c r="B700" s="39"/>
      <c r="C700" s="39"/>
    </row>
    <row r="701">
      <c r="B701" s="39"/>
      <c r="C701" s="39"/>
    </row>
    <row r="702">
      <c r="B702" s="39"/>
      <c r="C702" s="39"/>
    </row>
    <row r="703">
      <c r="B703" s="39"/>
      <c r="C703" s="39"/>
    </row>
    <row r="704">
      <c r="B704" s="39"/>
      <c r="C704" s="39"/>
    </row>
    <row r="705">
      <c r="B705" s="39"/>
      <c r="C705" s="39"/>
    </row>
    <row r="706">
      <c r="B706" s="39"/>
      <c r="C706" s="39"/>
    </row>
    <row r="707">
      <c r="B707" s="39"/>
      <c r="C707" s="39"/>
    </row>
    <row r="708">
      <c r="B708" s="39"/>
      <c r="C708" s="39"/>
    </row>
    <row r="709">
      <c r="B709" s="39"/>
      <c r="C709" s="39"/>
    </row>
    <row r="710">
      <c r="B710" s="39"/>
      <c r="C710" s="39"/>
    </row>
    <row r="711">
      <c r="B711" s="39"/>
      <c r="C711" s="39"/>
    </row>
    <row r="712">
      <c r="B712" s="39"/>
      <c r="C712" s="39"/>
    </row>
    <row r="713">
      <c r="B713" s="39"/>
      <c r="C713" s="39"/>
    </row>
    <row r="714">
      <c r="B714" s="39"/>
      <c r="C714" s="39"/>
    </row>
    <row r="715">
      <c r="B715" s="39"/>
      <c r="C715" s="39"/>
    </row>
    <row r="716">
      <c r="B716" s="39"/>
      <c r="C716" s="39"/>
    </row>
    <row r="717">
      <c r="B717" s="39"/>
      <c r="C717" s="39"/>
    </row>
    <row r="718">
      <c r="B718" s="39"/>
      <c r="C718" s="39"/>
    </row>
    <row r="719">
      <c r="B719" s="39"/>
      <c r="C719" s="39"/>
    </row>
    <row r="720">
      <c r="B720" s="39"/>
      <c r="C720" s="39"/>
    </row>
    <row r="721">
      <c r="B721" s="39"/>
      <c r="C721" s="39"/>
    </row>
    <row r="722">
      <c r="B722" s="39"/>
      <c r="C722" s="39"/>
    </row>
    <row r="723">
      <c r="B723" s="39"/>
      <c r="C723" s="39"/>
    </row>
    <row r="724">
      <c r="B724" s="39"/>
      <c r="C724" s="39"/>
    </row>
    <row r="725">
      <c r="B725" s="39"/>
      <c r="C725" s="39"/>
    </row>
    <row r="726">
      <c r="B726" s="39"/>
      <c r="C726" s="39"/>
    </row>
    <row r="727">
      <c r="B727" s="39"/>
      <c r="C727" s="39"/>
    </row>
    <row r="728">
      <c r="B728" s="39"/>
      <c r="C728" s="39"/>
    </row>
    <row r="729">
      <c r="B729" s="39"/>
      <c r="C729" s="39"/>
    </row>
    <row r="730">
      <c r="B730" s="39"/>
      <c r="C730" s="39"/>
    </row>
    <row r="731">
      <c r="B731" s="39"/>
      <c r="C731" s="39"/>
    </row>
    <row r="732">
      <c r="B732" s="39"/>
      <c r="C732" s="39"/>
    </row>
    <row r="733">
      <c r="B733" s="39"/>
      <c r="C733" s="39"/>
    </row>
    <row r="734">
      <c r="B734" s="39"/>
      <c r="C734" s="39"/>
    </row>
    <row r="735">
      <c r="B735" s="39"/>
      <c r="C735" s="39"/>
    </row>
    <row r="736">
      <c r="B736" s="39"/>
      <c r="C736" s="39"/>
    </row>
    <row r="737">
      <c r="B737" s="39"/>
      <c r="C737" s="39"/>
    </row>
    <row r="738">
      <c r="B738" s="39"/>
      <c r="C738" s="39"/>
    </row>
    <row r="739">
      <c r="B739" s="39"/>
      <c r="C739" s="39"/>
    </row>
    <row r="740">
      <c r="B740" s="39"/>
      <c r="C740" s="39"/>
    </row>
    <row r="741">
      <c r="B741" s="39"/>
      <c r="C741" s="39"/>
    </row>
    <row r="742">
      <c r="B742" s="39"/>
      <c r="C742" s="39"/>
    </row>
    <row r="743">
      <c r="B743" s="39"/>
      <c r="C743" s="39"/>
    </row>
    <row r="744">
      <c r="B744" s="39"/>
      <c r="C744" s="39"/>
    </row>
    <row r="745">
      <c r="B745" s="39"/>
      <c r="C745" s="39"/>
    </row>
    <row r="746">
      <c r="B746" s="39"/>
      <c r="C746" s="39"/>
    </row>
    <row r="747">
      <c r="B747" s="39"/>
      <c r="C747" s="39"/>
    </row>
    <row r="748">
      <c r="B748" s="39"/>
      <c r="C748" s="39"/>
    </row>
    <row r="749">
      <c r="B749" s="39"/>
      <c r="C749" s="39"/>
    </row>
    <row r="750">
      <c r="B750" s="39"/>
      <c r="C750" s="39"/>
    </row>
    <row r="751">
      <c r="B751" s="39"/>
      <c r="C751" s="39"/>
    </row>
    <row r="752">
      <c r="B752" s="39"/>
      <c r="C752" s="39"/>
    </row>
    <row r="753">
      <c r="B753" s="39"/>
      <c r="C753" s="39"/>
    </row>
    <row r="754">
      <c r="B754" s="39"/>
      <c r="C754" s="39"/>
    </row>
    <row r="755">
      <c r="B755" s="39"/>
      <c r="C755" s="39"/>
    </row>
    <row r="756">
      <c r="B756" s="39"/>
      <c r="C756" s="39"/>
    </row>
    <row r="757">
      <c r="B757" s="39"/>
      <c r="C757" s="39"/>
    </row>
    <row r="758">
      <c r="B758" s="39"/>
      <c r="C758" s="39"/>
    </row>
    <row r="759">
      <c r="B759" s="39"/>
      <c r="C759" s="39"/>
    </row>
    <row r="760">
      <c r="B760" s="39"/>
      <c r="C760" s="39"/>
    </row>
    <row r="761">
      <c r="B761" s="39"/>
      <c r="C761" s="39"/>
    </row>
    <row r="762">
      <c r="B762" s="39"/>
      <c r="C762" s="39"/>
    </row>
    <row r="763">
      <c r="B763" s="39"/>
      <c r="C763" s="39"/>
    </row>
    <row r="764">
      <c r="B764" s="39"/>
      <c r="C764" s="39"/>
    </row>
    <row r="765">
      <c r="B765" s="39"/>
      <c r="C765" s="39"/>
    </row>
    <row r="766">
      <c r="B766" s="39"/>
      <c r="C766" s="39"/>
    </row>
    <row r="767">
      <c r="B767" s="39"/>
      <c r="C767" s="39"/>
    </row>
    <row r="768">
      <c r="B768" s="39"/>
      <c r="C768" s="39"/>
    </row>
    <row r="769">
      <c r="B769" s="39"/>
      <c r="C769" s="39"/>
    </row>
    <row r="770">
      <c r="B770" s="39"/>
      <c r="C770" s="39"/>
    </row>
    <row r="771">
      <c r="B771" s="39"/>
      <c r="C771" s="39"/>
    </row>
    <row r="772">
      <c r="B772" s="39"/>
      <c r="C772" s="39"/>
    </row>
    <row r="773">
      <c r="B773" s="39"/>
      <c r="C773" s="39"/>
    </row>
    <row r="774">
      <c r="B774" s="39"/>
      <c r="C774" s="39"/>
    </row>
    <row r="775">
      <c r="B775" s="39"/>
      <c r="C775" s="39"/>
    </row>
    <row r="776">
      <c r="B776" s="39"/>
      <c r="C776" s="39"/>
    </row>
    <row r="777">
      <c r="B777" s="39"/>
      <c r="C777" s="39"/>
    </row>
    <row r="778">
      <c r="B778" s="39"/>
      <c r="C778" s="39"/>
    </row>
    <row r="779">
      <c r="B779" s="39"/>
      <c r="C779" s="39"/>
    </row>
    <row r="780">
      <c r="B780" s="39"/>
      <c r="C780" s="39"/>
    </row>
    <row r="781">
      <c r="B781" s="39"/>
      <c r="C781" s="39"/>
    </row>
    <row r="782">
      <c r="B782" s="39"/>
      <c r="C782" s="39"/>
    </row>
    <row r="783">
      <c r="B783" s="39"/>
      <c r="C783" s="39"/>
    </row>
    <row r="784">
      <c r="B784" s="39"/>
      <c r="C784" s="39"/>
    </row>
    <row r="785">
      <c r="B785" s="39"/>
      <c r="C785" s="39"/>
    </row>
    <row r="786">
      <c r="B786" s="39"/>
      <c r="C786" s="39"/>
    </row>
    <row r="787">
      <c r="B787" s="39"/>
      <c r="C787" s="39"/>
    </row>
    <row r="788">
      <c r="B788" s="39"/>
      <c r="C788" s="39"/>
    </row>
    <row r="789">
      <c r="B789" s="39"/>
      <c r="C789" s="39"/>
    </row>
    <row r="790">
      <c r="B790" s="39"/>
      <c r="C790" s="39"/>
    </row>
    <row r="791">
      <c r="B791" s="39"/>
      <c r="C791" s="39"/>
    </row>
    <row r="792">
      <c r="B792" s="39"/>
      <c r="C792" s="39"/>
    </row>
    <row r="793">
      <c r="B793" s="39"/>
      <c r="C793" s="39"/>
    </row>
    <row r="794">
      <c r="B794" s="39"/>
      <c r="C794" s="39"/>
    </row>
    <row r="795">
      <c r="B795" s="39"/>
      <c r="C795" s="39"/>
    </row>
    <row r="796">
      <c r="B796" s="39"/>
      <c r="C796" s="39"/>
    </row>
    <row r="797">
      <c r="B797" s="39"/>
      <c r="C797" s="39"/>
    </row>
    <row r="798">
      <c r="B798" s="39"/>
      <c r="C798" s="39"/>
    </row>
    <row r="799">
      <c r="B799" s="39"/>
      <c r="C799" s="39"/>
    </row>
    <row r="800">
      <c r="B800" s="39"/>
      <c r="C800" s="39"/>
    </row>
    <row r="801">
      <c r="B801" s="39"/>
      <c r="C801" s="39"/>
    </row>
    <row r="802">
      <c r="B802" s="39"/>
      <c r="C802" s="39"/>
    </row>
    <row r="803">
      <c r="B803" s="39"/>
      <c r="C803" s="39"/>
    </row>
    <row r="804">
      <c r="B804" s="39"/>
      <c r="C804" s="39"/>
    </row>
    <row r="805">
      <c r="B805" s="39"/>
      <c r="C805" s="39"/>
    </row>
    <row r="806">
      <c r="B806" s="39"/>
      <c r="C806" s="39"/>
    </row>
    <row r="807">
      <c r="B807" s="39"/>
      <c r="C807" s="39"/>
    </row>
    <row r="808">
      <c r="B808" s="39"/>
      <c r="C808" s="39"/>
    </row>
    <row r="809">
      <c r="B809" s="39"/>
      <c r="C809" s="39"/>
    </row>
    <row r="810">
      <c r="B810" s="39"/>
      <c r="C810" s="39"/>
    </row>
    <row r="811">
      <c r="B811" s="39"/>
      <c r="C811" s="39"/>
    </row>
    <row r="812">
      <c r="B812" s="39"/>
      <c r="C812" s="39"/>
    </row>
    <row r="813">
      <c r="B813" s="39"/>
      <c r="C813" s="39"/>
    </row>
    <row r="814">
      <c r="B814" s="39"/>
      <c r="C814" s="39"/>
    </row>
    <row r="815">
      <c r="B815" s="39"/>
      <c r="C815" s="39"/>
    </row>
    <row r="816">
      <c r="B816" s="39"/>
      <c r="C816" s="39"/>
    </row>
    <row r="817">
      <c r="B817" s="39"/>
      <c r="C817" s="39"/>
    </row>
    <row r="818">
      <c r="B818" s="39"/>
      <c r="C818" s="39"/>
    </row>
    <row r="819">
      <c r="B819" s="39"/>
      <c r="C819" s="39"/>
    </row>
    <row r="820">
      <c r="B820" s="39"/>
      <c r="C820" s="39"/>
    </row>
    <row r="821">
      <c r="B821" s="39"/>
      <c r="C821" s="39"/>
    </row>
    <row r="822">
      <c r="B822" s="39"/>
      <c r="C822" s="39"/>
    </row>
    <row r="823">
      <c r="B823" s="39"/>
      <c r="C823" s="39"/>
    </row>
    <row r="824">
      <c r="B824" s="39"/>
      <c r="C824" s="39"/>
    </row>
    <row r="825">
      <c r="B825" s="39"/>
      <c r="C825" s="39"/>
    </row>
    <row r="826">
      <c r="B826" s="39"/>
      <c r="C826" s="39"/>
    </row>
    <row r="827">
      <c r="B827" s="39"/>
      <c r="C827" s="39"/>
    </row>
    <row r="828">
      <c r="B828" s="39"/>
      <c r="C828" s="39"/>
    </row>
    <row r="829">
      <c r="B829" s="39"/>
      <c r="C829" s="39"/>
    </row>
    <row r="830">
      <c r="B830" s="39"/>
      <c r="C830" s="39"/>
    </row>
    <row r="831">
      <c r="B831" s="39"/>
      <c r="C831" s="39"/>
    </row>
    <row r="832">
      <c r="B832" s="39"/>
      <c r="C832" s="39"/>
    </row>
    <row r="833">
      <c r="B833" s="39"/>
      <c r="C833" s="39"/>
    </row>
    <row r="834">
      <c r="B834" s="39"/>
      <c r="C834" s="39"/>
    </row>
    <row r="835">
      <c r="B835" s="39"/>
      <c r="C835" s="39"/>
    </row>
    <row r="836">
      <c r="B836" s="39"/>
      <c r="C836" s="39"/>
    </row>
    <row r="837">
      <c r="B837" s="39"/>
      <c r="C837" s="39"/>
    </row>
    <row r="838">
      <c r="B838" s="39"/>
      <c r="C838" s="39"/>
    </row>
    <row r="839">
      <c r="B839" s="39"/>
      <c r="C839" s="39"/>
    </row>
    <row r="840">
      <c r="B840" s="39"/>
      <c r="C840" s="39"/>
    </row>
    <row r="841">
      <c r="B841" s="39"/>
      <c r="C841" s="39"/>
    </row>
    <row r="842">
      <c r="B842" s="39"/>
      <c r="C842" s="39"/>
    </row>
    <row r="843">
      <c r="B843" s="39"/>
      <c r="C843" s="39"/>
    </row>
    <row r="844">
      <c r="B844" s="39"/>
      <c r="C844" s="39"/>
    </row>
    <row r="845">
      <c r="B845" s="39"/>
      <c r="C845" s="39"/>
    </row>
    <row r="846">
      <c r="B846" s="39"/>
      <c r="C846" s="39"/>
    </row>
    <row r="847">
      <c r="B847" s="39"/>
      <c r="C847" s="39"/>
    </row>
    <row r="848">
      <c r="B848" s="39"/>
      <c r="C848" s="39"/>
    </row>
    <row r="849">
      <c r="B849" s="39"/>
      <c r="C849" s="39"/>
    </row>
    <row r="850">
      <c r="B850" s="39"/>
      <c r="C850" s="39"/>
    </row>
    <row r="851">
      <c r="B851" s="39"/>
      <c r="C851" s="39"/>
    </row>
    <row r="852">
      <c r="B852" s="39"/>
      <c r="C852" s="39"/>
    </row>
    <row r="853">
      <c r="B853" s="39"/>
      <c r="C853" s="39"/>
    </row>
    <row r="854">
      <c r="B854" s="39"/>
      <c r="C854" s="39"/>
    </row>
    <row r="855">
      <c r="B855" s="39"/>
      <c r="C855" s="39"/>
    </row>
    <row r="856">
      <c r="B856" s="39"/>
      <c r="C856" s="39"/>
    </row>
    <row r="857">
      <c r="B857" s="39"/>
      <c r="C857" s="39"/>
    </row>
    <row r="858">
      <c r="B858" s="39"/>
      <c r="C858" s="39"/>
    </row>
    <row r="859">
      <c r="B859" s="39"/>
      <c r="C859" s="39"/>
    </row>
    <row r="860">
      <c r="B860" s="39"/>
      <c r="C860" s="39"/>
    </row>
    <row r="861">
      <c r="B861" s="39"/>
      <c r="C861" s="39"/>
    </row>
    <row r="862">
      <c r="B862" s="39"/>
      <c r="C862" s="39"/>
    </row>
    <row r="863">
      <c r="B863" s="39"/>
      <c r="C863" s="39"/>
    </row>
    <row r="864">
      <c r="B864" s="39"/>
      <c r="C864" s="39"/>
    </row>
    <row r="865">
      <c r="B865" s="39"/>
      <c r="C865" s="39"/>
    </row>
    <row r="866">
      <c r="B866" s="39"/>
      <c r="C866" s="39"/>
    </row>
    <row r="867">
      <c r="B867" s="39"/>
      <c r="C867" s="39"/>
    </row>
    <row r="868">
      <c r="B868" s="39"/>
      <c r="C868" s="39"/>
    </row>
    <row r="869">
      <c r="B869" s="39"/>
      <c r="C869" s="39"/>
    </row>
    <row r="870">
      <c r="B870" s="39"/>
      <c r="C870" s="39"/>
    </row>
    <row r="871">
      <c r="B871" s="39"/>
      <c r="C871" s="39"/>
    </row>
    <row r="872">
      <c r="B872" s="39"/>
      <c r="C872" s="39"/>
    </row>
    <row r="873">
      <c r="B873" s="39"/>
      <c r="C873" s="39"/>
    </row>
    <row r="874">
      <c r="B874" s="39"/>
      <c r="C874" s="39"/>
    </row>
    <row r="875">
      <c r="B875" s="39"/>
      <c r="C875" s="39"/>
    </row>
    <row r="876">
      <c r="B876" s="39"/>
      <c r="C876" s="39"/>
    </row>
    <row r="877">
      <c r="B877" s="39"/>
      <c r="C877" s="39"/>
    </row>
    <row r="878">
      <c r="B878" s="39"/>
      <c r="C878" s="39"/>
    </row>
    <row r="879">
      <c r="B879" s="39"/>
      <c r="C879" s="39"/>
    </row>
    <row r="880">
      <c r="B880" s="39"/>
      <c r="C880" s="39"/>
    </row>
    <row r="881">
      <c r="B881" s="39"/>
      <c r="C881" s="39"/>
    </row>
    <row r="882">
      <c r="B882" s="39"/>
      <c r="C882" s="39"/>
    </row>
    <row r="883">
      <c r="B883" s="39"/>
      <c r="C883" s="39"/>
    </row>
    <row r="884">
      <c r="B884" s="39"/>
      <c r="C884" s="39"/>
    </row>
    <row r="885">
      <c r="B885" s="39"/>
      <c r="C885" s="39"/>
    </row>
    <row r="886">
      <c r="B886" s="39"/>
      <c r="C886" s="39"/>
    </row>
    <row r="887">
      <c r="B887" s="39"/>
      <c r="C887" s="39"/>
    </row>
    <row r="888">
      <c r="B888" s="39"/>
      <c r="C888" s="39"/>
    </row>
    <row r="889">
      <c r="B889" s="39"/>
      <c r="C889" s="39"/>
    </row>
    <row r="890">
      <c r="B890" s="39"/>
      <c r="C890" s="39"/>
    </row>
    <row r="891">
      <c r="B891" s="39"/>
      <c r="C891" s="39"/>
    </row>
    <row r="892">
      <c r="B892" s="39"/>
      <c r="C892" s="39"/>
    </row>
    <row r="893">
      <c r="B893" s="39"/>
      <c r="C893" s="39"/>
    </row>
    <row r="894">
      <c r="B894" s="39"/>
      <c r="C894" s="39"/>
    </row>
    <row r="895">
      <c r="B895" s="39"/>
      <c r="C895" s="39"/>
    </row>
    <row r="896">
      <c r="B896" s="39"/>
      <c r="C896" s="39"/>
    </row>
    <row r="897">
      <c r="B897" s="39"/>
      <c r="C897" s="39"/>
    </row>
    <row r="898">
      <c r="B898" s="39"/>
      <c r="C898" s="39"/>
    </row>
    <row r="899">
      <c r="B899" s="39"/>
      <c r="C899" s="39"/>
    </row>
    <row r="900">
      <c r="B900" s="39"/>
      <c r="C900" s="39"/>
    </row>
    <row r="901">
      <c r="B901" s="39"/>
      <c r="C901" s="39"/>
    </row>
    <row r="902">
      <c r="B902" s="39"/>
      <c r="C902" s="39"/>
    </row>
    <row r="903">
      <c r="B903" s="39"/>
      <c r="C903" s="39"/>
    </row>
    <row r="904">
      <c r="B904" s="39"/>
      <c r="C904" s="39"/>
    </row>
    <row r="905">
      <c r="B905" s="39"/>
      <c r="C905" s="39"/>
    </row>
    <row r="906">
      <c r="B906" s="39"/>
      <c r="C906" s="39"/>
    </row>
    <row r="907">
      <c r="B907" s="39"/>
      <c r="C907" s="39"/>
    </row>
    <row r="908">
      <c r="B908" s="39"/>
      <c r="C908" s="39"/>
    </row>
    <row r="909">
      <c r="B909" s="39"/>
      <c r="C909" s="39"/>
    </row>
    <row r="910">
      <c r="B910" s="39"/>
      <c r="C910" s="39"/>
    </row>
    <row r="911">
      <c r="B911" s="39"/>
      <c r="C911" s="39"/>
    </row>
    <row r="912">
      <c r="B912" s="39"/>
      <c r="C912" s="39"/>
    </row>
    <row r="913">
      <c r="B913" s="39"/>
      <c r="C913" s="39"/>
    </row>
    <row r="914">
      <c r="B914" s="39"/>
      <c r="C914" s="39"/>
    </row>
    <row r="915">
      <c r="B915" s="39"/>
      <c r="C915" s="39"/>
    </row>
    <row r="916">
      <c r="B916" s="39"/>
      <c r="C916" s="39"/>
    </row>
    <row r="917">
      <c r="B917" s="39"/>
      <c r="C917" s="39"/>
    </row>
    <row r="918">
      <c r="B918" s="39"/>
      <c r="C918" s="39"/>
    </row>
    <row r="919">
      <c r="B919" s="39"/>
      <c r="C919" s="39"/>
    </row>
    <row r="920">
      <c r="B920" s="39"/>
      <c r="C920" s="39"/>
    </row>
    <row r="921">
      <c r="B921" s="39"/>
      <c r="C921" s="39"/>
    </row>
    <row r="922">
      <c r="B922" s="39"/>
      <c r="C922" s="39"/>
    </row>
    <row r="923">
      <c r="B923" s="39"/>
      <c r="C923" s="39"/>
    </row>
    <row r="924">
      <c r="B924" s="39"/>
      <c r="C924" s="39"/>
    </row>
    <row r="925">
      <c r="B925" s="39"/>
      <c r="C925" s="39"/>
    </row>
    <row r="926">
      <c r="B926" s="39"/>
      <c r="C926" s="39"/>
    </row>
    <row r="927">
      <c r="B927" s="39"/>
      <c r="C927" s="39"/>
    </row>
    <row r="928">
      <c r="B928" s="39"/>
      <c r="C928" s="39"/>
    </row>
    <row r="929">
      <c r="B929" s="39"/>
      <c r="C929" s="39"/>
    </row>
    <row r="930">
      <c r="B930" s="39"/>
      <c r="C930" s="39"/>
    </row>
    <row r="931">
      <c r="B931" s="39"/>
      <c r="C931" s="39"/>
    </row>
    <row r="932">
      <c r="B932" s="39"/>
      <c r="C932" s="39"/>
    </row>
    <row r="933">
      <c r="B933" s="39"/>
      <c r="C933" s="39"/>
    </row>
    <row r="934">
      <c r="B934" s="39"/>
      <c r="C934" s="39"/>
    </row>
    <row r="935">
      <c r="B935" s="39"/>
      <c r="C935" s="39"/>
    </row>
    <row r="936">
      <c r="B936" s="39"/>
      <c r="C936" s="39"/>
    </row>
    <row r="937">
      <c r="B937" s="39"/>
      <c r="C937" s="39"/>
    </row>
    <row r="938">
      <c r="B938" s="39"/>
      <c r="C938" s="39"/>
    </row>
    <row r="939">
      <c r="B939" s="39"/>
      <c r="C939" s="39"/>
    </row>
    <row r="940">
      <c r="B940" s="39"/>
      <c r="C940" s="39"/>
    </row>
    <row r="941">
      <c r="B941" s="39"/>
      <c r="C941" s="39"/>
    </row>
    <row r="942">
      <c r="B942" s="39"/>
      <c r="C942" s="39"/>
    </row>
    <row r="943">
      <c r="B943" s="39"/>
      <c r="C943" s="39"/>
    </row>
    <row r="944">
      <c r="B944" s="39"/>
      <c r="C944" s="39"/>
    </row>
    <row r="945">
      <c r="B945" s="39"/>
      <c r="C945" s="39"/>
    </row>
    <row r="946">
      <c r="B946" s="39"/>
      <c r="C946" s="39"/>
    </row>
    <row r="947">
      <c r="B947" s="39"/>
      <c r="C947" s="39"/>
    </row>
    <row r="948">
      <c r="B948" s="39"/>
      <c r="C948" s="39"/>
    </row>
    <row r="949">
      <c r="B949" s="39"/>
      <c r="C949" s="39"/>
    </row>
    <row r="950">
      <c r="B950" s="39"/>
      <c r="C950" s="39"/>
    </row>
    <row r="951">
      <c r="B951" s="39"/>
      <c r="C951" s="39"/>
    </row>
    <row r="952">
      <c r="B952" s="39"/>
      <c r="C952" s="39"/>
    </row>
    <row r="953">
      <c r="B953" s="39"/>
      <c r="C953" s="39"/>
    </row>
    <row r="954">
      <c r="B954" s="39"/>
      <c r="C954" s="39"/>
    </row>
    <row r="955">
      <c r="B955" s="39"/>
      <c r="C955" s="39"/>
    </row>
    <row r="956">
      <c r="B956" s="39"/>
      <c r="C956" s="39"/>
    </row>
    <row r="957">
      <c r="B957" s="39"/>
      <c r="C957" s="39"/>
    </row>
    <row r="958">
      <c r="B958" s="39"/>
      <c r="C958" s="39"/>
    </row>
    <row r="959">
      <c r="B959" s="39"/>
      <c r="C959" s="39"/>
    </row>
    <row r="960">
      <c r="B960" s="39"/>
      <c r="C960" s="39"/>
    </row>
    <row r="961">
      <c r="B961" s="39"/>
      <c r="C961" s="39"/>
    </row>
    <row r="962">
      <c r="B962" s="39"/>
      <c r="C962" s="39"/>
    </row>
    <row r="963">
      <c r="B963" s="39"/>
      <c r="C963" s="39"/>
    </row>
    <row r="964">
      <c r="B964" s="39"/>
      <c r="C964" s="39"/>
    </row>
    <row r="965">
      <c r="B965" s="39"/>
      <c r="C965" s="39"/>
    </row>
    <row r="966">
      <c r="B966" s="39"/>
      <c r="C966" s="39"/>
    </row>
    <row r="967">
      <c r="B967" s="39"/>
      <c r="C967" s="39"/>
    </row>
    <row r="968">
      <c r="B968" s="39"/>
      <c r="C968" s="39"/>
    </row>
    <row r="969">
      <c r="B969" s="39"/>
      <c r="C969" s="39"/>
    </row>
    <row r="970">
      <c r="B970" s="39"/>
      <c r="C970" s="39"/>
    </row>
    <row r="971">
      <c r="B971" s="39"/>
      <c r="C971" s="39"/>
    </row>
    <row r="972">
      <c r="B972" s="39"/>
      <c r="C972" s="39"/>
    </row>
    <row r="973">
      <c r="B973" s="39"/>
      <c r="C973" s="39"/>
    </row>
    <row r="974">
      <c r="B974" s="39"/>
      <c r="C974" s="39"/>
    </row>
    <row r="975">
      <c r="B975" s="39"/>
      <c r="C975" s="39"/>
    </row>
    <row r="976">
      <c r="B976" s="39"/>
      <c r="C976" s="39"/>
    </row>
    <row r="977">
      <c r="B977" s="39"/>
      <c r="C977" s="39"/>
    </row>
    <row r="978">
      <c r="B978" s="39"/>
      <c r="C978" s="39"/>
    </row>
    <row r="979">
      <c r="B979" s="39"/>
      <c r="C979" s="3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c r="D1" s="43"/>
      <c r="E1" s="43"/>
      <c r="F1" s="44"/>
      <c r="G1" s="41" t="s">
        <v>91</v>
      </c>
      <c r="H1" s="45"/>
      <c r="I1" s="46"/>
      <c r="J1" s="46"/>
      <c r="K1" s="46"/>
      <c r="L1" s="46"/>
      <c r="M1" s="46"/>
      <c r="N1" s="47"/>
      <c r="O1" s="45"/>
      <c r="P1" s="46"/>
      <c r="Q1" s="46"/>
      <c r="R1" s="46"/>
      <c r="S1" s="47"/>
    </row>
    <row r="2">
      <c r="A2" s="48"/>
      <c r="B2" s="49" t="s">
        <v>92</v>
      </c>
      <c r="C2" s="50"/>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117</v>
      </c>
    </row>
    <row r="8">
      <c r="N8" s="15" t="s">
        <v>118</v>
      </c>
    </row>
    <row r="9">
      <c r="A9" s="15" t="s">
        <v>29</v>
      </c>
    </row>
    <row r="10">
      <c r="D10" s="15" t="s">
        <v>119</v>
      </c>
      <c r="E10" s="68" t="s">
        <v>120</v>
      </c>
      <c r="F10" s="15" t="s">
        <v>121</v>
      </c>
    </row>
    <row r="11">
      <c r="D11" s="15" t="s">
        <v>122</v>
      </c>
      <c r="E11" s="68" t="s">
        <v>123</v>
      </c>
      <c r="F11" s="15" t="s">
        <v>121</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22.38"/>
    <col customWidth="1" min="3" max="3" width="14.38"/>
    <col customWidth="1" min="5" max="5" width="15.88"/>
    <col customWidth="1" min="6" max="6" width="16.5"/>
    <col customWidth="1" hidden="1" min="14" max="14" width="15.75"/>
    <col hidden="1" min="15" max="21" width="12.63"/>
    <col customWidth="1" hidden="1" min="22" max="22" width="15.0"/>
  </cols>
  <sheetData>
    <row r="1" ht="18.0" customHeight="1">
      <c r="A1" s="69" t="s">
        <v>124</v>
      </c>
      <c r="K1" s="70"/>
    </row>
    <row r="2">
      <c r="K2" s="70"/>
    </row>
    <row r="3">
      <c r="K3" s="70"/>
    </row>
    <row r="4" ht="26.25" customHeight="1">
      <c r="K4" s="70"/>
    </row>
    <row r="5">
      <c r="A5" s="71"/>
      <c r="B5" s="71"/>
    </row>
    <row r="6">
      <c r="A6" s="72" t="s">
        <v>125</v>
      </c>
      <c r="B6" s="72"/>
    </row>
    <row r="7" ht="26.25" customHeight="1">
      <c r="A7" s="37" t="s">
        <v>126</v>
      </c>
      <c r="B7" s="37" t="s">
        <v>127</v>
      </c>
      <c r="C7" s="37" t="s">
        <v>128</v>
      </c>
      <c r="D7" s="37" t="s">
        <v>129</v>
      </c>
      <c r="E7" s="37" t="s">
        <v>130</v>
      </c>
      <c r="F7" s="37" t="s">
        <v>131</v>
      </c>
      <c r="K7" s="68"/>
      <c r="N7" s="15" t="s">
        <v>132</v>
      </c>
      <c r="O7" s="68" t="s">
        <v>133</v>
      </c>
    </row>
    <row r="8">
      <c r="A8" s="73" t="str">
        <f>IF(ISBLANK(B8), N8, B8)</f>
        <v>5/5/5/5</v>
      </c>
      <c r="C8" s="74">
        <v>15.0</v>
      </c>
      <c r="D8" s="74">
        <v>6.0</v>
      </c>
      <c r="E8" s="74">
        <v>15.0</v>
      </c>
      <c r="F8" s="74">
        <v>15.0</v>
      </c>
      <c r="G8" s="68"/>
      <c r="N8" s="15" t="s">
        <v>134</v>
      </c>
      <c r="O8" s="75">
        <f>IFERROR(__xludf.DUMMYFUNCTION("SPLIT( A8, ""/"" )"),5.0)</f>
        <v>5</v>
      </c>
      <c r="P8" s="76">
        <f>IFERROR(__xludf.DUMMYFUNCTION("""COMPUTED_VALUE"""),5.0)</f>
        <v>5</v>
      </c>
      <c r="Q8" s="76">
        <f>IFERROR(__xludf.DUMMYFUNCTION("""COMPUTED_VALUE"""),5.0)</f>
        <v>5</v>
      </c>
      <c r="R8" s="76">
        <f>IFERROR(__xludf.DUMMYFUNCTION("""COMPUTED_VALUE"""),5.0)</f>
        <v>5</v>
      </c>
    </row>
    <row r="9">
      <c r="A9" s="24" t="str">
        <f t="shared" ref="A9:A13" si="1">IF(ISBLANK(B9),  IF(ISBLANK(C8),B9,JOIN("/",ROUND(AVERAGE(S18:T18),0),ROUND(AVERAGE(S18:T18),0),ROUND(U18,0),ROUND(V18,0))),B9)</f>
        <v>14/14/13/13</v>
      </c>
      <c r="B9" s="24"/>
      <c r="C9" s="74">
        <v>35.0</v>
      </c>
      <c r="D9" s="74">
        <v>35.0</v>
      </c>
      <c r="E9" s="74">
        <v>65.0</v>
      </c>
      <c r="F9" s="74">
        <v>65.0</v>
      </c>
      <c r="G9" s="68"/>
      <c r="O9" s="75">
        <f>IFERROR(__xludf.DUMMYFUNCTION("SPLIT( A9, ""/"" )"),14.0)</f>
        <v>14</v>
      </c>
      <c r="P9" s="76">
        <f>IFERROR(__xludf.DUMMYFUNCTION("""COMPUTED_VALUE"""),14.0)</f>
        <v>14</v>
      </c>
      <c r="Q9" s="76">
        <f>IFERROR(__xludf.DUMMYFUNCTION("""COMPUTED_VALUE"""),13.0)</f>
        <v>13</v>
      </c>
      <c r="R9" s="76">
        <f>IFERROR(__xludf.DUMMYFUNCTION("""COMPUTED_VALUE"""),13.0)</f>
        <v>13</v>
      </c>
    </row>
    <row r="10">
      <c r="A10" s="24" t="str">
        <f t="shared" si="1"/>
        <v>25/25/10/10</v>
      </c>
      <c r="B10" s="24" t="s">
        <v>135</v>
      </c>
      <c r="C10" s="74">
        <v>20.0</v>
      </c>
      <c r="D10" s="74">
        <v>10.0</v>
      </c>
      <c r="E10" s="74">
        <v>10.0</v>
      </c>
      <c r="F10" s="74">
        <v>10.0</v>
      </c>
      <c r="G10" s="68"/>
      <c r="O10" s="75">
        <f>IFERROR(__xludf.DUMMYFUNCTION("SPLIT( A10, ""/"" )"),25.0)</f>
        <v>25</v>
      </c>
      <c r="P10" s="76">
        <f>IFERROR(__xludf.DUMMYFUNCTION("""COMPUTED_VALUE"""),25.0)</f>
        <v>25</v>
      </c>
      <c r="Q10" s="76">
        <f>IFERROR(__xludf.DUMMYFUNCTION("""COMPUTED_VALUE"""),10.0)</f>
        <v>10</v>
      </c>
      <c r="R10" s="76">
        <f>IFERROR(__xludf.DUMMYFUNCTION("""COMPUTED_VALUE"""),10.0)</f>
        <v>10</v>
      </c>
    </row>
    <row r="11">
      <c r="A11" s="24" t="str">
        <f t="shared" si="1"/>
        <v>64/64/28/28</v>
      </c>
      <c r="B11" s="24"/>
      <c r="C11" s="74">
        <v>35.0</v>
      </c>
      <c r="D11" s="74">
        <v>15.0</v>
      </c>
      <c r="E11" s="74">
        <v>20.0</v>
      </c>
      <c r="F11" s="74">
        <v>15.0</v>
      </c>
      <c r="G11" s="68"/>
      <c r="O11" s="75">
        <f>IFERROR(__xludf.DUMMYFUNCTION("SPLIT( A11, ""/"" )"),64.0)</f>
        <v>64</v>
      </c>
      <c r="P11" s="76">
        <f>IFERROR(__xludf.DUMMYFUNCTION("""COMPUTED_VALUE"""),64.0)</f>
        <v>64</v>
      </c>
      <c r="Q11" s="76">
        <f>IFERROR(__xludf.DUMMYFUNCTION("""COMPUTED_VALUE"""),28.0)</f>
        <v>28</v>
      </c>
      <c r="R11" s="76">
        <f>IFERROR(__xludf.DUMMYFUNCTION("""COMPUTED_VALUE"""),28.0)</f>
        <v>28</v>
      </c>
    </row>
    <row r="12">
      <c r="A12" s="24" t="str">
        <f t="shared" si="1"/>
        <v>153/153/72/79</v>
      </c>
      <c r="B12" s="24"/>
      <c r="C12" s="74">
        <v>35.0</v>
      </c>
      <c r="D12" s="74">
        <v>15.0</v>
      </c>
      <c r="E12" s="74">
        <v>25.0</v>
      </c>
      <c r="F12" s="74">
        <v>20.0</v>
      </c>
      <c r="G12" s="68"/>
      <c r="O12" s="75">
        <f>IFERROR(__xludf.DUMMYFUNCTION("SPLIT( A12, ""/"" )"),153.0)</f>
        <v>153</v>
      </c>
      <c r="P12" s="76">
        <f>IFERROR(__xludf.DUMMYFUNCTION("""COMPUTED_VALUE"""),153.0)</f>
        <v>153</v>
      </c>
      <c r="Q12" s="76">
        <f>IFERROR(__xludf.DUMMYFUNCTION("""COMPUTED_VALUE"""),72.0)</f>
        <v>72</v>
      </c>
      <c r="R12" s="76">
        <f>IFERROR(__xludf.DUMMYFUNCTION("""COMPUTED_VALUE"""),79.0)</f>
        <v>79</v>
      </c>
    </row>
    <row r="13">
      <c r="A13" s="24" t="str">
        <f t="shared" si="1"/>
        <v>332/332/154/185</v>
      </c>
      <c r="B13" s="24"/>
      <c r="C13" s="74"/>
      <c r="D13" s="74"/>
      <c r="E13" s="74"/>
      <c r="F13" s="74"/>
      <c r="G13" s="68"/>
      <c r="J13" s="68"/>
      <c r="K13" s="75"/>
      <c r="L13" s="11"/>
      <c r="M13" s="76"/>
      <c r="N13" s="76"/>
    </row>
    <row r="14">
      <c r="A14" s="24"/>
      <c r="L14" s="2"/>
      <c r="P14" s="77"/>
      <c r="Q14" s="77"/>
    </row>
    <row r="15">
      <c r="A15" s="78" t="s">
        <v>136</v>
      </c>
      <c r="L15" s="2"/>
      <c r="P15" s="77"/>
    </row>
    <row r="16">
      <c r="A16" s="79"/>
      <c r="B16" s="80">
        <v>0.8150115740740741</v>
      </c>
      <c r="C16" s="2" t="s">
        <v>137</v>
      </c>
      <c r="D16" s="73" t="str">
        <f t="shared" ref="D16:D21" si="2">A8</f>
        <v>5/5/5/5</v>
      </c>
      <c r="E16" s="15" t="s">
        <v>121</v>
      </c>
      <c r="K16" s="15" t="s">
        <v>138</v>
      </c>
      <c r="M16" s="81" t="str">
        <f t="shared" ref="M16:M21" si="3">CONCATENATE("AAOmega blue=",C8,"k"," red=",D8,"k" ," Spec blue=",E8,"k"," red=",F8,"k")</f>
        <v>AAOmega blue=15k red=6k Spec blue=15k red=15k</v>
      </c>
      <c r="P16" s="18"/>
      <c r="S16" s="15" t="s">
        <v>139</v>
      </c>
    </row>
    <row r="17">
      <c r="A17" s="79"/>
      <c r="B17" s="80">
        <v>0.8165455439811922</v>
      </c>
      <c r="C17" s="2" t="s">
        <v>137</v>
      </c>
      <c r="D17" s="73" t="str">
        <f t="shared" si="2"/>
        <v>14/14/13/13</v>
      </c>
      <c r="E17" s="15" t="s">
        <v>121</v>
      </c>
      <c r="M17" s="81" t="str">
        <f t="shared" si="3"/>
        <v>AAOmega blue=35k red=35k Spec blue=65k red=65k</v>
      </c>
      <c r="S17" s="15" t="s">
        <v>140</v>
      </c>
      <c r="T17" s="15" t="s">
        <v>141</v>
      </c>
      <c r="U17" s="15" t="s">
        <v>142</v>
      </c>
      <c r="V17" s="15" t="s">
        <v>143</v>
      </c>
    </row>
    <row r="18">
      <c r="A18" s="79"/>
      <c r="B18" s="80">
        <v>0.8183346990699647</v>
      </c>
      <c r="C18" s="2" t="s">
        <v>137</v>
      </c>
      <c r="D18" s="73" t="str">
        <f t="shared" si="2"/>
        <v>25/25/10/10</v>
      </c>
      <c r="E18" s="15" t="s">
        <v>121</v>
      </c>
      <c r="M18" s="81" t="str">
        <f t="shared" si="3"/>
        <v>AAOmega blue=20k red=10k Spec blue=10k red=10k</v>
      </c>
      <c r="S18" s="82">
        <f t="shared" ref="S18:V18" si="4">round((3.38*(EXP(-0.0184 * C8)))*O8,2)</f>
        <v>12.82</v>
      </c>
      <c r="T18" s="82">
        <f t="shared" si="4"/>
        <v>15.13</v>
      </c>
      <c r="U18" s="82">
        <f t="shared" si="4"/>
        <v>12.82</v>
      </c>
      <c r="V18" s="82">
        <f t="shared" si="4"/>
        <v>12.82</v>
      </c>
    </row>
    <row r="19">
      <c r="A19" s="79"/>
      <c r="B19" s="83">
        <v>0.8200979976827512</v>
      </c>
      <c r="C19" s="2" t="s">
        <v>137</v>
      </c>
      <c r="D19" s="73" t="str">
        <f t="shared" si="2"/>
        <v>64/64/28/28</v>
      </c>
      <c r="E19" s="15" t="s">
        <v>121</v>
      </c>
      <c r="F19" s="84"/>
      <c r="M19" s="81" t="str">
        <f t="shared" si="3"/>
        <v>AAOmega blue=35k red=15k Spec blue=20k red=15k</v>
      </c>
      <c r="S19" s="82">
        <f t="shared" ref="S19:V19" si="5">round((3.38*(EXP(-0.0184 * C9)))*O9,2)</f>
        <v>24.85</v>
      </c>
      <c r="T19" s="82">
        <f t="shared" si="5"/>
        <v>24.85</v>
      </c>
      <c r="U19" s="82">
        <f t="shared" si="5"/>
        <v>13.29</v>
      </c>
      <c r="V19" s="82">
        <f t="shared" si="5"/>
        <v>13.29</v>
      </c>
    </row>
    <row r="20">
      <c r="A20" s="79"/>
      <c r="B20" s="80">
        <v>0.8224208101892145</v>
      </c>
      <c r="C20" s="2" t="s">
        <v>137</v>
      </c>
      <c r="D20" s="73" t="str">
        <f t="shared" si="2"/>
        <v>153/153/72/79</v>
      </c>
      <c r="E20" s="15" t="s">
        <v>121</v>
      </c>
      <c r="F20" s="84"/>
      <c r="M20" s="81" t="str">
        <f t="shared" si="3"/>
        <v>AAOmega blue=35k red=15k Spec blue=25k red=20k</v>
      </c>
      <c r="S20" s="82">
        <f t="shared" ref="S20:V20" si="6">round((3.38*(EXP(-0.0184 * C10)))*O10,2)</f>
        <v>58.48</v>
      </c>
      <c r="T20" s="82">
        <f t="shared" si="6"/>
        <v>70.3</v>
      </c>
      <c r="U20" s="82">
        <f t="shared" si="6"/>
        <v>28.12</v>
      </c>
      <c r="V20" s="82">
        <f t="shared" si="6"/>
        <v>28.12</v>
      </c>
    </row>
    <row r="21">
      <c r="A21" s="79"/>
      <c r="B21" s="80"/>
      <c r="C21" s="2" t="s">
        <v>137</v>
      </c>
      <c r="D21" s="73" t="str">
        <f t="shared" si="2"/>
        <v>332/332/154/185</v>
      </c>
      <c r="E21" s="15" t="s">
        <v>121</v>
      </c>
      <c r="M21" s="81" t="str">
        <f t="shared" si="3"/>
        <v>AAOmega blue=k red=k Spec blue=k red=k</v>
      </c>
      <c r="S21" s="82">
        <f t="shared" ref="S21:V21" si="7">round((3.38*(EXP(-0.0184 * C11)))*O11,2)*1.1</f>
        <v>124.971</v>
      </c>
      <c r="T21" s="82">
        <f t="shared" si="7"/>
        <v>180.565</v>
      </c>
      <c r="U21" s="82">
        <f t="shared" si="7"/>
        <v>72.05</v>
      </c>
      <c r="V21" s="82">
        <f t="shared" si="7"/>
        <v>78.991</v>
      </c>
    </row>
    <row r="22">
      <c r="A22" s="79"/>
      <c r="B22" s="79"/>
      <c r="M22" s="85"/>
      <c r="S22" s="82">
        <f t="shared" ref="S22:V22" si="8">round((3.38*(EXP(-0.0184 * C12)))*O12,2)</f>
        <v>271.6</v>
      </c>
      <c r="T22" s="82">
        <f t="shared" si="8"/>
        <v>392.41</v>
      </c>
      <c r="U22" s="82">
        <f t="shared" si="8"/>
        <v>153.63</v>
      </c>
      <c r="V22" s="82">
        <f t="shared" si="8"/>
        <v>184.81</v>
      </c>
    </row>
    <row r="23">
      <c r="K23" s="68"/>
    </row>
    <row r="24">
      <c r="A24" s="86" t="s">
        <v>144</v>
      </c>
      <c r="B24" s="86"/>
    </row>
    <row r="25">
      <c r="A25" s="15" t="s">
        <v>145</v>
      </c>
      <c r="B25" s="15" t="s">
        <v>127</v>
      </c>
      <c r="C25" s="37" t="s">
        <v>128</v>
      </c>
      <c r="D25" s="37" t="s">
        <v>129</v>
      </c>
      <c r="E25" s="37" t="s">
        <v>130</v>
      </c>
      <c r="F25" s="37" t="s">
        <v>131</v>
      </c>
      <c r="N25" s="15" t="s">
        <v>132</v>
      </c>
      <c r="O25" s="68" t="s">
        <v>133</v>
      </c>
    </row>
    <row r="26">
      <c r="A26" s="24" t="str">
        <f>IF(ISBLANK(B26), N26, B26)</f>
        <v>150/150/120/80</v>
      </c>
      <c r="B26" s="24"/>
      <c r="C26" s="74">
        <v>36.0</v>
      </c>
      <c r="D26" s="74">
        <v>40.0</v>
      </c>
      <c r="E26" s="74">
        <v>37.0</v>
      </c>
      <c r="F26" s="74">
        <v>48.0</v>
      </c>
      <c r="N26" s="15" t="s">
        <v>146</v>
      </c>
      <c r="O26" s="75">
        <f>IFERROR(__xludf.DUMMYFUNCTION("SPLIT( A26, ""/"" )"),150.0)</f>
        <v>150</v>
      </c>
      <c r="P26" s="76">
        <f>IFERROR(__xludf.DUMMYFUNCTION("""COMPUTED_VALUE"""),150.0)</f>
        <v>150</v>
      </c>
      <c r="Q26" s="76">
        <f>IFERROR(__xludf.DUMMYFUNCTION("""COMPUTED_VALUE"""),120.0)</f>
        <v>120</v>
      </c>
      <c r="R26" s="76">
        <f>IFERROR(__xludf.DUMMYFUNCTION("""COMPUTED_VALUE"""),80.0)</f>
        <v>80</v>
      </c>
    </row>
    <row r="27">
      <c r="A27" s="24" t="str">
        <f t="shared" ref="A27:A31" si="9">IF(ISBLANK(B27),  IF(ISBLANK(C26),B27,JOIN("/",ROUND(AVERAGE(S36:T36),0),ROUND(AVERAGE(S36:T36),0),ROUND(U36,0),ROUND(V36,0))),B27)</f>
        <v>52/52/43/21</v>
      </c>
      <c r="B27" s="24"/>
      <c r="C27" s="74">
        <v>30.0</v>
      </c>
      <c r="D27" s="74">
        <v>39.0</v>
      </c>
      <c r="E27" s="74">
        <v>34.0</v>
      </c>
      <c r="F27" s="74">
        <v>31.0</v>
      </c>
      <c r="O27" s="75">
        <f>IFERROR(__xludf.DUMMYFUNCTION("SPLIT( A27, ""/"" )"),52.0)</f>
        <v>52</v>
      </c>
      <c r="P27" s="76">
        <f>IFERROR(__xludf.DUMMYFUNCTION("""COMPUTED_VALUE"""),52.0)</f>
        <v>52</v>
      </c>
      <c r="Q27" s="76">
        <f>IFERROR(__xludf.DUMMYFUNCTION("""COMPUTED_VALUE"""),43.0)</f>
        <v>43</v>
      </c>
      <c r="R27" s="76">
        <f>IFERROR(__xludf.DUMMYFUNCTION("""COMPUTED_VALUE"""),21.0)</f>
        <v>21</v>
      </c>
    </row>
    <row r="28">
      <c r="A28" s="24" t="str">
        <f t="shared" si="9"/>
        <v>24/24/20/10</v>
      </c>
      <c r="B28" s="24"/>
      <c r="C28" s="74">
        <v>26.0</v>
      </c>
      <c r="D28" s="74">
        <v>24.0</v>
      </c>
      <c r="E28" s="74">
        <v>30.0</v>
      </c>
      <c r="F28" s="74">
        <v>26.0</v>
      </c>
      <c r="O28" s="75">
        <f>IFERROR(__xludf.DUMMYFUNCTION("SPLIT( A28, ""/"" )"),24.0)</f>
        <v>24</v>
      </c>
      <c r="P28" s="76">
        <f>IFERROR(__xludf.DUMMYFUNCTION("""COMPUTED_VALUE"""),24.0)</f>
        <v>24</v>
      </c>
      <c r="Q28" s="76">
        <f>IFERROR(__xludf.DUMMYFUNCTION("""COMPUTED_VALUE"""),20.0)</f>
        <v>20</v>
      </c>
      <c r="R28" s="76">
        <f>IFERROR(__xludf.DUMMYFUNCTION("""COMPUTED_VALUE"""),10.0)</f>
        <v>10</v>
      </c>
    </row>
    <row r="29">
      <c r="A29" s="24" t="str">
        <f t="shared" si="9"/>
        <v>13/13/11/6</v>
      </c>
      <c r="B29" s="24"/>
      <c r="C29" s="74">
        <v>24.0</v>
      </c>
      <c r="D29" s="74">
        <v>20.0</v>
      </c>
      <c r="E29" s="74">
        <v>27.0</v>
      </c>
      <c r="F29" s="74">
        <v>25.0</v>
      </c>
      <c r="G29" s="15"/>
      <c r="O29" s="75">
        <f>IFERROR(__xludf.DUMMYFUNCTION("SPLIT( A29, ""/"" )"),13.0)</f>
        <v>13</v>
      </c>
      <c r="P29" s="76">
        <f>IFERROR(__xludf.DUMMYFUNCTION("""COMPUTED_VALUE"""),13.0)</f>
        <v>13</v>
      </c>
      <c r="Q29" s="76">
        <f>IFERROR(__xludf.DUMMYFUNCTION("""COMPUTED_VALUE"""),11.0)</f>
        <v>11</v>
      </c>
      <c r="R29" s="76">
        <f>IFERROR(__xludf.DUMMYFUNCTION("""COMPUTED_VALUE"""),6.0)</f>
        <v>6</v>
      </c>
    </row>
    <row r="30">
      <c r="A30" s="24" t="str">
        <f t="shared" si="9"/>
        <v>8/8/6/3</v>
      </c>
      <c r="B30" s="24"/>
      <c r="C30" s="74"/>
      <c r="D30" s="74"/>
      <c r="E30" s="74"/>
      <c r="F30" s="74"/>
      <c r="O30" s="75">
        <f>IFERROR(__xludf.DUMMYFUNCTION("SPLIT( A30, ""/"" )"),8.0)</f>
        <v>8</v>
      </c>
      <c r="P30" s="76">
        <f>IFERROR(__xludf.DUMMYFUNCTION("""COMPUTED_VALUE"""),8.0)</f>
        <v>8</v>
      </c>
      <c r="Q30" s="76">
        <f>IFERROR(__xludf.DUMMYFUNCTION("""COMPUTED_VALUE"""),6.0)</f>
        <v>6</v>
      </c>
      <c r="R30" s="76">
        <f>IFERROR(__xludf.DUMMYFUNCTION("""COMPUTED_VALUE"""),3.0)</f>
        <v>3</v>
      </c>
    </row>
    <row r="31">
      <c r="A31" s="24" t="str">
        <f t="shared" si="9"/>
        <v/>
      </c>
      <c r="B31" s="24"/>
      <c r="C31" s="74"/>
      <c r="D31" s="74"/>
      <c r="E31" s="74"/>
      <c r="F31" s="74"/>
    </row>
    <row r="32">
      <c r="Z32" s="15">
        <v>2.5</v>
      </c>
      <c r="AA32" s="15">
        <v>3.3</v>
      </c>
    </row>
    <row r="33">
      <c r="A33" s="78" t="s">
        <v>136</v>
      </c>
      <c r="Z33" s="15">
        <v>10.0</v>
      </c>
      <c r="AA33" s="15">
        <v>2.7</v>
      </c>
    </row>
    <row r="34">
      <c r="A34" s="79"/>
      <c r="B34" s="80">
        <v>0.23895091435406357</v>
      </c>
      <c r="C34" s="2" t="s">
        <v>137</v>
      </c>
      <c r="D34" s="24" t="str">
        <f t="shared" ref="D34:D39" si="10">A26</f>
        <v>150/150/120/80</v>
      </c>
      <c r="E34" s="15" t="s">
        <v>121</v>
      </c>
      <c r="M34" s="82" t="str">
        <f t="shared" ref="M34:M39" si="11">CONCATENATE("AAOmega blue=",C26,"k"," red=",D26,"k" ," Spec blue=",E26,"k"," red=",F26,"k")</f>
        <v>AAOmega blue=36k red=40k Spec blue=37k red=48k</v>
      </c>
      <c r="S34" s="15" t="s">
        <v>147</v>
      </c>
      <c r="Z34" s="15">
        <v>20.0</v>
      </c>
      <c r="AA34" s="15">
        <v>2.3</v>
      </c>
    </row>
    <row r="35">
      <c r="A35" s="79"/>
      <c r="B35" s="80">
        <v>0.2423215972230537</v>
      </c>
      <c r="C35" s="2" t="s">
        <v>137</v>
      </c>
      <c r="D35" s="24" t="str">
        <f t="shared" si="10"/>
        <v>52/52/43/21</v>
      </c>
      <c r="E35" s="15" t="s">
        <v>121</v>
      </c>
      <c r="L35" s="15" t="s">
        <v>148</v>
      </c>
      <c r="M35" s="82" t="str">
        <f t="shared" si="11"/>
        <v>AAOmega blue=30k red=39k Spec blue=34k red=31k</v>
      </c>
      <c r="S35" s="15" t="s">
        <v>140</v>
      </c>
      <c r="T35" s="15" t="s">
        <v>141</v>
      </c>
      <c r="U35" s="15" t="s">
        <v>142</v>
      </c>
      <c r="V35" s="15" t="s">
        <v>143</v>
      </c>
      <c r="Z35" s="15">
        <v>30.0</v>
      </c>
      <c r="AA35" s="15">
        <v>2.0</v>
      </c>
    </row>
    <row r="36">
      <c r="A36" s="79"/>
      <c r="B36" s="80">
        <v>0.24457192129921168</v>
      </c>
      <c r="C36" s="2" t="s">
        <v>137</v>
      </c>
      <c r="D36" s="24" t="str">
        <f t="shared" si="10"/>
        <v>24/24/20/10</v>
      </c>
      <c r="E36" s="15" t="s">
        <v>121</v>
      </c>
      <c r="L36" s="16" t="s">
        <v>148</v>
      </c>
      <c r="M36" s="82" t="str">
        <f t="shared" si="11"/>
        <v>AAOmega blue=26k red=24k Spec blue=30k red=26k</v>
      </c>
      <c r="S36" s="82">
        <f t="shared" ref="S36:V36" si="12"> round((-0.00863*C26 + 0.676)*O26, 2)</f>
        <v>54.8</v>
      </c>
      <c r="T36" s="82">
        <f t="shared" si="12"/>
        <v>49.62</v>
      </c>
      <c r="U36" s="82">
        <f t="shared" si="12"/>
        <v>42.8</v>
      </c>
      <c r="V36" s="82">
        <f t="shared" si="12"/>
        <v>20.94</v>
      </c>
      <c r="Z36" s="15">
        <v>40.0</v>
      </c>
      <c r="AA36" s="15">
        <v>1.7</v>
      </c>
    </row>
    <row r="37">
      <c r="A37" s="79"/>
      <c r="B37" s="80">
        <v>0.2465986226889072</v>
      </c>
      <c r="C37" s="2" t="s">
        <v>137</v>
      </c>
      <c r="D37" s="24" t="str">
        <f t="shared" si="10"/>
        <v>13/13/11/6</v>
      </c>
      <c r="E37" s="15" t="s">
        <v>121</v>
      </c>
      <c r="L37" s="15" t="s">
        <v>148</v>
      </c>
      <c r="M37" s="82" t="str">
        <f t="shared" si="11"/>
        <v>AAOmega blue=24k red=20k Spec blue=27k red=25k</v>
      </c>
      <c r="S37" s="82">
        <f t="shared" ref="S37:V37" si="13">round((-0.00624*C27 + 0.668)*O27,2)</f>
        <v>25</v>
      </c>
      <c r="T37" s="82">
        <f t="shared" si="13"/>
        <v>22.08</v>
      </c>
      <c r="U37" s="82">
        <f t="shared" si="13"/>
        <v>19.6</v>
      </c>
      <c r="V37" s="82">
        <f t="shared" si="13"/>
        <v>9.97</v>
      </c>
      <c r="Z37" s="15">
        <v>50.0</v>
      </c>
      <c r="AA37" s="15">
        <v>1.3</v>
      </c>
    </row>
    <row r="38">
      <c r="A38" s="79"/>
      <c r="B38" s="79"/>
      <c r="C38" s="2" t="s">
        <v>137</v>
      </c>
      <c r="D38" s="24" t="str">
        <f t="shared" si="10"/>
        <v>8/8/6/3</v>
      </c>
      <c r="E38" s="15" t="s">
        <v>121</v>
      </c>
      <c r="L38" s="16" t="s">
        <v>148</v>
      </c>
      <c r="M38" s="82" t="str">
        <f t="shared" si="11"/>
        <v>AAOmega blue=k red=k Spec blue=k red=k</v>
      </c>
      <c r="S38" s="82">
        <f t="shared" ref="S38:V38" si="14">round(((-0.00606*C28 + 0.67)*O28)*1.075,2)</f>
        <v>13.22</v>
      </c>
      <c r="T38" s="82">
        <f t="shared" si="14"/>
        <v>13.53</v>
      </c>
      <c r="U38" s="82">
        <f t="shared" si="14"/>
        <v>10.5</v>
      </c>
      <c r="V38" s="82">
        <f t="shared" si="14"/>
        <v>5.51</v>
      </c>
      <c r="Z38" s="15">
        <v>60.0</v>
      </c>
      <c r="AA38" s="15">
        <v>1.1</v>
      </c>
    </row>
    <row r="39">
      <c r="A39" s="79"/>
      <c r="B39" s="87"/>
      <c r="C39" s="2" t="s">
        <v>137</v>
      </c>
      <c r="D39" s="24" t="str">
        <f t="shared" si="10"/>
        <v/>
      </c>
      <c r="E39" s="15" t="s">
        <v>121</v>
      </c>
      <c r="L39" s="15" t="s">
        <v>148</v>
      </c>
      <c r="M39" s="82" t="str">
        <f t="shared" si="11"/>
        <v>AAOmega blue=k red=k Spec blue=k red=k</v>
      </c>
      <c r="S39" s="82">
        <f t="shared" ref="S39:V39" si="15">round(((-0.00606*C29 + 0.67)*O29)*1.075,2)</f>
        <v>7.33</v>
      </c>
      <c r="T39" s="82">
        <f t="shared" si="15"/>
        <v>7.67</v>
      </c>
      <c r="U39" s="82">
        <f t="shared" si="15"/>
        <v>5.99</v>
      </c>
      <c r="V39" s="82">
        <f t="shared" si="15"/>
        <v>3.34</v>
      </c>
    </row>
    <row r="40">
      <c r="S40" s="82">
        <f t="shared" ref="S40:V40" si="16">round(((-0.00606*C30 + 0.67)*O30)*1.075,2)</f>
        <v>5.76</v>
      </c>
      <c r="T40" s="82">
        <f t="shared" si="16"/>
        <v>5.76</v>
      </c>
      <c r="U40" s="82">
        <f t="shared" si="16"/>
        <v>4.32</v>
      </c>
      <c r="V40" s="82">
        <f t="shared" si="16"/>
        <v>2.16</v>
      </c>
    </row>
    <row r="41">
      <c r="C41" s="2"/>
      <c r="D41" s="79"/>
    </row>
    <row r="42">
      <c r="C42" s="11"/>
    </row>
    <row r="43">
      <c r="C43" s="2"/>
    </row>
    <row r="44">
      <c r="C44" s="2"/>
    </row>
    <row r="45">
      <c r="C45" s="2"/>
      <c r="P45" s="88"/>
    </row>
  </sheetData>
  <mergeCells count="4">
    <mergeCell ref="A1:J4"/>
    <mergeCell ref="A15:H15"/>
    <mergeCell ref="P15:Q15"/>
    <mergeCell ref="A33:H33"/>
  </mergeCells>
  <conditionalFormatting sqref="B16:B21 B34:B39">
    <cfRule type="cellIs" dxfId="0" priority="1" operator="equal">
      <formula>"datetime here"</formula>
    </cfRule>
  </conditionalFormatting>
  <conditionalFormatting sqref="B16:B21 B34:B39">
    <cfRule type="notContainsBlanks" dxfId="1" priority="2">
      <formula>LEN(TRIM(B16))&gt;0</formula>
    </cfRule>
  </conditionalFormatting>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149</v>
      </c>
      <c r="D1" s="43"/>
      <c r="E1" s="43"/>
      <c r="F1" s="44"/>
      <c r="G1" s="41" t="s">
        <v>91</v>
      </c>
      <c r="H1" s="89" t="s">
        <v>150</v>
      </c>
      <c r="I1" s="46"/>
      <c r="J1" s="46"/>
      <c r="K1" s="46"/>
      <c r="L1" s="46"/>
      <c r="M1" s="46"/>
      <c r="N1" s="47"/>
      <c r="O1" s="45"/>
      <c r="P1" s="46"/>
      <c r="Q1" s="46"/>
      <c r="R1" s="46"/>
      <c r="S1" s="47"/>
    </row>
    <row r="2">
      <c r="A2" s="48"/>
      <c r="B2" s="49" t="s">
        <v>92</v>
      </c>
      <c r="C2" s="50" t="s">
        <v>151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152</v>
      </c>
    </row>
    <row r="8">
      <c r="A8" s="11" t="s">
        <v>13</v>
      </c>
      <c r="N8" s="15" t="s">
        <v>118</v>
      </c>
    </row>
    <row r="10">
      <c r="B10" s="15">
        <v>1.0</v>
      </c>
      <c r="C10" s="79">
        <v>0.748426666665182</v>
      </c>
      <c r="D10" s="15" t="s">
        <v>119</v>
      </c>
      <c r="E10" s="68" t="s">
        <v>120</v>
      </c>
      <c r="F10" s="15" t="s">
        <v>121</v>
      </c>
      <c r="N10" s="15" t="s">
        <v>153</v>
      </c>
    </row>
    <row r="11">
      <c r="B11" s="15">
        <v>2.0</v>
      </c>
      <c r="D11" s="15" t="s">
        <v>122</v>
      </c>
      <c r="E11" s="68" t="s">
        <v>123</v>
      </c>
      <c r="F11" s="15" t="s">
        <v>121</v>
      </c>
      <c r="N11" s="90" t="s">
        <v>154</v>
      </c>
    </row>
    <row r="12">
      <c r="B12" s="15">
        <v>3.0</v>
      </c>
      <c r="C12" s="80">
        <v>0.8087954513903242</v>
      </c>
      <c r="D12" s="2" t="s">
        <v>137</v>
      </c>
      <c r="E12" s="91" t="s">
        <v>134</v>
      </c>
      <c r="F12" s="15" t="s">
        <v>121</v>
      </c>
      <c r="N12" s="15" t="s">
        <v>155</v>
      </c>
    </row>
    <row r="13">
      <c r="B13" s="15">
        <v>4.0</v>
      </c>
      <c r="C13" s="80">
        <v>0.8107098958280403</v>
      </c>
      <c r="D13" s="2" t="s">
        <v>137</v>
      </c>
      <c r="E13" s="91" t="s">
        <v>156</v>
      </c>
      <c r="F13" s="15" t="s">
        <v>121</v>
      </c>
      <c r="M13" s="15" t="s">
        <v>148</v>
      </c>
      <c r="N13" s="15" t="s">
        <v>157</v>
      </c>
    </row>
    <row r="14">
      <c r="B14" s="15">
        <v>5.0</v>
      </c>
      <c r="C14" s="80">
        <v>0.8126857986062532</v>
      </c>
      <c r="D14" s="2" t="s">
        <v>137</v>
      </c>
      <c r="E14" s="91" t="s">
        <v>158</v>
      </c>
      <c r="F14" s="15" t="s">
        <v>121</v>
      </c>
      <c r="M14" s="15" t="s">
        <v>148</v>
      </c>
      <c r="N14" s="15" t="s">
        <v>159</v>
      </c>
    </row>
    <row r="15">
      <c r="B15" s="15">
        <v>6.0</v>
      </c>
      <c r="C15" s="79">
        <v>0.8185833796305815</v>
      </c>
      <c r="D15" s="15" t="s">
        <v>122</v>
      </c>
      <c r="E15" s="68" t="s">
        <v>123</v>
      </c>
      <c r="F15" s="15" t="s">
        <v>121</v>
      </c>
      <c r="N15" s="90" t="s">
        <v>160</v>
      </c>
    </row>
    <row r="16">
      <c r="B16" s="15">
        <v>7.0</v>
      </c>
      <c r="C16" s="79">
        <v>0.8699732175882673</v>
      </c>
      <c r="D16" s="15" t="s">
        <v>122</v>
      </c>
      <c r="E16" s="68" t="s">
        <v>123</v>
      </c>
      <c r="F16" s="15" t="s">
        <v>121</v>
      </c>
      <c r="N16" s="90" t="s">
        <v>161</v>
      </c>
    </row>
    <row r="17">
      <c r="B17" s="15">
        <v>8.0</v>
      </c>
      <c r="C17" s="79">
        <v>0.8766712152792024</v>
      </c>
      <c r="D17" s="15" t="s">
        <v>122</v>
      </c>
      <c r="E17" s="68" t="s">
        <v>123</v>
      </c>
      <c r="F17" s="15" t="s">
        <v>121</v>
      </c>
      <c r="N17" s="15" t="s">
        <v>162</v>
      </c>
    </row>
    <row r="18">
      <c r="B18" s="15">
        <v>9.0</v>
      </c>
      <c r="C18" s="79">
        <v>0.8833196759223938</v>
      </c>
      <c r="D18" s="15" t="s">
        <v>119</v>
      </c>
      <c r="E18" s="68" t="s">
        <v>120</v>
      </c>
      <c r="F18" s="15" t="s">
        <v>121</v>
      </c>
      <c r="N18" s="15" t="s">
        <v>163</v>
      </c>
    </row>
    <row r="19">
      <c r="D19" s="15" t="s">
        <v>164</v>
      </c>
    </row>
    <row r="20">
      <c r="B20" s="15">
        <v>10.0</v>
      </c>
      <c r="C20" s="79">
        <v>0.8872601967595983</v>
      </c>
      <c r="D20" s="15" t="s">
        <v>165</v>
      </c>
      <c r="E20" s="68">
        <v>300.0</v>
      </c>
      <c r="F20" s="15" t="s">
        <v>121</v>
      </c>
      <c r="G20" s="15" t="s">
        <v>166</v>
      </c>
      <c r="H20" s="15">
        <v>1050.0</v>
      </c>
      <c r="I20" s="68" t="s">
        <v>167</v>
      </c>
      <c r="J20" s="15" t="s">
        <v>168</v>
      </c>
    </row>
    <row r="21">
      <c r="B21" s="15">
        <v>11.0</v>
      </c>
      <c r="C21" s="79">
        <v>0.8972222569427686</v>
      </c>
      <c r="D21" s="15" t="s">
        <v>169</v>
      </c>
      <c r="E21" s="68">
        <v>1800.0</v>
      </c>
      <c r="F21" s="15" t="s">
        <v>121</v>
      </c>
      <c r="G21" s="15" t="s">
        <v>170</v>
      </c>
      <c r="H21" s="15">
        <v>1060.0</v>
      </c>
      <c r="I21" s="68" t="s">
        <v>171</v>
      </c>
      <c r="J21" s="15" t="s">
        <v>172</v>
      </c>
      <c r="N21" s="15" t="s">
        <v>173</v>
      </c>
    </row>
    <row r="22">
      <c r="B22" s="15">
        <v>12.0</v>
      </c>
      <c r="C22" s="79">
        <v>0.9197106481481482</v>
      </c>
      <c r="D22" s="15" t="s">
        <v>169</v>
      </c>
      <c r="E22" s="68">
        <v>1800.0</v>
      </c>
      <c r="F22" s="15" t="s">
        <v>121</v>
      </c>
      <c r="G22" s="15" t="s">
        <v>174</v>
      </c>
      <c r="H22" s="15">
        <v>1060.0</v>
      </c>
      <c r="I22" s="68" t="s">
        <v>171</v>
      </c>
      <c r="J22" s="15" t="s">
        <v>175</v>
      </c>
      <c r="N22" s="15" t="s">
        <v>176</v>
      </c>
    </row>
    <row r="23">
      <c r="B23" s="15">
        <v>13.0</v>
      </c>
      <c r="C23" s="79">
        <v>0.9417939814814815</v>
      </c>
      <c r="D23" s="15" t="s">
        <v>169</v>
      </c>
      <c r="E23" s="68">
        <v>1800.0</v>
      </c>
      <c r="F23" s="15" t="s">
        <v>121</v>
      </c>
      <c r="G23" s="15" t="s">
        <v>177</v>
      </c>
      <c r="H23" s="15">
        <v>1060.0</v>
      </c>
      <c r="I23" s="68" t="s">
        <v>171</v>
      </c>
      <c r="J23" s="15" t="s">
        <v>178</v>
      </c>
      <c r="N23" s="15" t="s">
        <v>179</v>
      </c>
    </row>
    <row r="24">
      <c r="B24" s="15">
        <v>14.0</v>
      </c>
      <c r="C24" s="79">
        <v>0.9643154513905756</v>
      </c>
      <c r="D24" s="15" t="s">
        <v>169</v>
      </c>
      <c r="E24" s="68">
        <v>1800.0</v>
      </c>
      <c r="F24" s="15" t="s">
        <v>121</v>
      </c>
      <c r="G24" s="15" t="s">
        <v>180</v>
      </c>
      <c r="H24" s="15">
        <v>1060.0</v>
      </c>
      <c r="I24" s="68" t="s">
        <v>171</v>
      </c>
      <c r="J24" s="15" t="s">
        <v>168</v>
      </c>
      <c r="N24" s="15" t="s">
        <v>181</v>
      </c>
    </row>
    <row r="25">
      <c r="B25" s="15">
        <v>15.0</v>
      </c>
      <c r="C25" s="79">
        <v>0.9868245833349647</v>
      </c>
      <c r="D25" s="15" t="s">
        <v>119</v>
      </c>
      <c r="E25" s="68" t="s">
        <v>120</v>
      </c>
      <c r="F25" s="15" t="s">
        <v>121</v>
      </c>
      <c r="I25" s="68"/>
      <c r="N25" s="15" t="s">
        <v>162</v>
      </c>
    </row>
    <row r="26">
      <c r="B26" s="15">
        <v>16.0</v>
      </c>
      <c r="C26" s="79">
        <v>0.9917899074062007</v>
      </c>
      <c r="D26" s="15" t="s">
        <v>122</v>
      </c>
      <c r="E26" s="68" t="s">
        <v>123</v>
      </c>
      <c r="F26" s="15" t="s">
        <v>121</v>
      </c>
      <c r="I26" s="68"/>
      <c r="N26" s="15" t="s">
        <v>163</v>
      </c>
    </row>
    <row r="27">
      <c r="B27" s="15">
        <v>17.0</v>
      </c>
      <c r="C27" s="79">
        <v>0.9918379398150137</v>
      </c>
      <c r="D27" s="15" t="s">
        <v>169</v>
      </c>
      <c r="E27" s="68">
        <v>1800.0</v>
      </c>
      <c r="F27" s="15" t="s">
        <v>121</v>
      </c>
      <c r="G27" s="15" t="s">
        <v>182</v>
      </c>
      <c r="H27" s="15">
        <v>1060.0</v>
      </c>
      <c r="I27" s="68" t="s">
        <v>171</v>
      </c>
      <c r="J27" s="15" t="s">
        <v>183</v>
      </c>
      <c r="N27" s="15" t="s">
        <v>184</v>
      </c>
    </row>
    <row r="28">
      <c r="B28" s="15">
        <v>18.0</v>
      </c>
      <c r="C28" s="79">
        <v>0.020756145837367512</v>
      </c>
      <c r="D28" s="15" t="s">
        <v>169</v>
      </c>
      <c r="E28" s="68">
        <v>1800.0</v>
      </c>
      <c r="F28" s="15" t="s">
        <v>121</v>
      </c>
      <c r="G28" s="15" t="s">
        <v>185</v>
      </c>
      <c r="H28" s="15">
        <v>1060.0</v>
      </c>
      <c r="I28" s="68" t="s">
        <v>171</v>
      </c>
      <c r="J28" s="15" t="s">
        <v>186</v>
      </c>
      <c r="N28" s="15" t="s">
        <v>187</v>
      </c>
    </row>
    <row r="29">
      <c r="B29" s="15">
        <v>19.0</v>
      </c>
      <c r="C29" s="79">
        <v>0.036489479170995764</v>
      </c>
      <c r="D29" s="15" t="s">
        <v>169</v>
      </c>
      <c r="E29" s="68">
        <v>1800.0</v>
      </c>
      <c r="F29" s="15" t="s">
        <v>121</v>
      </c>
      <c r="G29" s="15" t="s">
        <v>188</v>
      </c>
      <c r="H29" s="15">
        <v>1060.0</v>
      </c>
      <c r="I29" s="68" t="s">
        <v>171</v>
      </c>
      <c r="J29" s="15" t="s">
        <v>175</v>
      </c>
      <c r="N29" s="15" t="s">
        <v>189</v>
      </c>
    </row>
    <row r="31">
      <c r="A31" s="15" t="s">
        <v>16</v>
      </c>
    </row>
    <row r="32">
      <c r="B32" s="15">
        <v>20.0</v>
      </c>
      <c r="C32" s="79">
        <v>0.0917005439841887</v>
      </c>
      <c r="D32" s="15" t="s">
        <v>122</v>
      </c>
      <c r="E32" s="68" t="s">
        <v>123</v>
      </c>
      <c r="F32" s="15" t="s">
        <v>121</v>
      </c>
      <c r="I32" s="91"/>
      <c r="N32" s="15" t="s">
        <v>190</v>
      </c>
    </row>
    <row r="33">
      <c r="B33" s="15">
        <v>21.0</v>
      </c>
      <c r="C33" s="79">
        <v>0.094691458332818</v>
      </c>
      <c r="D33" s="15" t="s">
        <v>119</v>
      </c>
      <c r="E33" s="68" t="s">
        <v>120</v>
      </c>
      <c r="F33" s="15" t="s">
        <v>121</v>
      </c>
      <c r="I33" s="91"/>
      <c r="N33" s="15" t="s">
        <v>191</v>
      </c>
    </row>
    <row r="34">
      <c r="E34" s="91"/>
      <c r="I34" s="91"/>
    </row>
    <row r="35">
      <c r="B35" s="15">
        <v>22.0</v>
      </c>
      <c r="C35" s="79">
        <v>0.09746773148071952</v>
      </c>
      <c r="D35" s="15" t="s">
        <v>169</v>
      </c>
      <c r="E35" s="68">
        <v>1800.0</v>
      </c>
      <c r="F35" s="15" t="s">
        <v>121</v>
      </c>
      <c r="G35" s="15" t="s">
        <v>192</v>
      </c>
      <c r="H35" s="15">
        <v>1050.0</v>
      </c>
      <c r="I35" s="68" t="s">
        <v>167</v>
      </c>
      <c r="J35" s="15" t="s">
        <v>168</v>
      </c>
      <c r="N35" s="15" t="s">
        <v>193</v>
      </c>
    </row>
    <row r="36">
      <c r="B36" s="15">
        <v>23.0</v>
      </c>
      <c r="C36" s="79">
        <v>0.12109410879202187</v>
      </c>
      <c r="D36" s="15" t="s">
        <v>169</v>
      </c>
      <c r="E36" s="68">
        <v>1800.0</v>
      </c>
      <c r="F36" s="15" t="s">
        <v>121</v>
      </c>
      <c r="G36" s="15" t="s">
        <v>194</v>
      </c>
      <c r="H36" s="15">
        <v>1050.0</v>
      </c>
      <c r="I36" s="68" t="s">
        <v>167</v>
      </c>
      <c r="J36" s="15" t="s">
        <v>178</v>
      </c>
      <c r="N36" s="15" t="s">
        <v>176</v>
      </c>
    </row>
    <row r="37">
      <c r="B37" s="15">
        <v>24.0</v>
      </c>
      <c r="C37" s="79">
        <v>0.14268081018235534</v>
      </c>
      <c r="D37" s="15" t="s">
        <v>169</v>
      </c>
      <c r="E37" s="68">
        <v>1800.0</v>
      </c>
      <c r="F37" s="15" t="s">
        <v>121</v>
      </c>
      <c r="G37" s="15" t="s">
        <v>195</v>
      </c>
      <c r="H37" s="15">
        <v>1050.0</v>
      </c>
      <c r="I37" s="68" t="s">
        <v>167</v>
      </c>
      <c r="J37" s="15" t="s">
        <v>178</v>
      </c>
      <c r="N37" s="15" t="s">
        <v>179</v>
      </c>
    </row>
    <row r="38">
      <c r="B38" s="15">
        <v>25.0</v>
      </c>
      <c r="C38" s="79">
        <v>0.1649623379635159</v>
      </c>
      <c r="D38" s="15" t="s">
        <v>169</v>
      </c>
      <c r="E38" s="68">
        <v>1800.0</v>
      </c>
      <c r="F38" s="15" t="s">
        <v>121</v>
      </c>
      <c r="G38" s="15" t="s">
        <v>196</v>
      </c>
      <c r="H38" s="15">
        <v>1050.0</v>
      </c>
      <c r="I38" s="68" t="s">
        <v>167</v>
      </c>
      <c r="J38" s="15" t="s">
        <v>197</v>
      </c>
      <c r="N38" s="15" t="s">
        <v>198</v>
      </c>
    </row>
    <row r="39">
      <c r="B39" s="15">
        <v>26.0</v>
      </c>
      <c r="C39" s="79">
        <v>0.18981371527479496</v>
      </c>
      <c r="D39" s="15" t="s">
        <v>169</v>
      </c>
      <c r="E39" s="68">
        <v>1800.0</v>
      </c>
      <c r="F39" s="15" t="s">
        <v>121</v>
      </c>
      <c r="G39" s="15" t="s">
        <v>199</v>
      </c>
      <c r="H39" s="15">
        <v>1050.0</v>
      </c>
      <c r="I39" s="68" t="s">
        <v>167</v>
      </c>
      <c r="J39" s="15" t="s">
        <v>175</v>
      </c>
      <c r="N39" s="15" t="s">
        <v>200</v>
      </c>
    </row>
    <row r="40">
      <c r="E40" s="68"/>
      <c r="I40" s="68"/>
    </row>
    <row r="41">
      <c r="D41" s="2"/>
      <c r="E41" s="92"/>
      <c r="F41" s="2"/>
      <c r="G41" s="2"/>
      <c r="I41" s="2"/>
      <c r="J41" s="2"/>
      <c r="K41" s="2"/>
      <c r="L41" s="2"/>
      <c r="M41" s="2"/>
      <c r="N41" s="11"/>
    </row>
    <row r="42">
      <c r="B42" s="15">
        <v>27.0</v>
      </c>
      <c r="C42" s="79">
        <v>0.2095576041683671</v>
      </c>
      <c r="D42" s="2" t="s">
        <v>169</v>
      </c>
      <c r="E42" s="92">
        <v>240.0</v>
      </c>
      <c r="F42" s="2" t="s">
        <v>121</v>
      </c>
      <c r="G42" s="11" t="s">
        <v>201</v>
      </c>
      <c r="H42" s="15">
        <v>1050.0</v>
      </c>
      <c r="I42" s="2"/>
      <c r="J42" s="2"/>
      <c r="K42" s="2"/>
      <c r="L42" s="2"/>
      <c r="M42" s="2"/>
      <c r="N42" s="11" t="s">
        <v>202</v>
      </c>
    </row>
    <row r="43">
      <c r="B43" s="15">
        <v>28.0</v>
      </c>
      <c r="C43" s="79">
        <v>0.2153962037045858</v>
      </c>
      <c r="D43" s="2" t="s">
        <v>169</v>
      </c>
      <c r="E43" s="92">
        <v>240.0</v>
      </c>
      <c r="F43" s="2" t="s">
        <v>121</v>
      </c>
      <c r="G43" s="11" t="s">
        <v>174</v>
      </c>
      <c r="H43" s="15">
        <v>1050.0</v>
      </c>
      <c r="I43" s="2"/>
      <c r="J43" s="2"/>
      <c r="K43" s="11" t="s">
        <v>203</v>
      </c>
      <c r="L43" s="2"/>
      <c r="M43" s="2"/>
      <c r="N43" s="11" t="s">
        <v>202</v>
      </c>
    </row>
    <row r="44">
      <c r="B44" s="15">
        <v>29.0</v>
      </c>
      <c r="C44" s="79">
        <v>0.21988857639371417</v>
      </c>
      <c r="D44" s="2" t="s">
        <v>169</v>
      </c>
      <c r="E44" s="92">
        <v>240.0</v>
      </c>
      <c r="F44" s="2" t="s">
        <v>121</v>
      </c>
      <c r="G44" s="11" t="s">
        <v>204</v>
      </c>
      <c r="H44" s="15">
        <v>1050.0</v>
      </c>
      <c r="I44" s="2"/>
      <c r="J44" s="2"/>
      <c r="K44" s="11" t="s">
        <v>205</v>
      </c>
      <c r="L44" s="11" t="s">
        <v>206</v>
      </c>
      <c r="M44" s="2"/>
      <c r="N44" s="11" t="s">
        <v>202</v>
      </c>
    </row>
    <row r="46">
      <c r="B46" s="15">
        <v>30.0</v>
      </c>
      <c r="C46" s="79">
        <v>0.22998670139349997</v>
      </c>
      <c r="D46" s="15" t="s">
        <v>119</v>
      </c>
      <c r="E46" s="68" t="s">
        <v>120</v>
      </c>
      <c r="F46" s="15" t="s">
        <v>121</v>
      </c>
      <c r="N46" s="15" t="s">
        <v>207</v>
      </c>
    </row>
    <row r="47">
      <c r="B47" s="15">
        <v>31.0</v>
      </c>
      <c r="C47" s="79">
        <v>0.2323910648119636</v>
      </c>
      <c r="D47" s="15" t="s">
        <v>122</v>
      </c>
      <c r="E47" s="68" t="s">
        <v>123</v>
      </c>
      <c r="F47" s="15" t="s">
        <v>121</v>
      </c>
      <c r="N47" s="16" t="s">
        <v>208</v>
      </c>
    </row>
    <row r="48">
      <c r="N48" s="15" t="s">
        <v>209</v>
      </c>
    </row>
    <row r="49">
      <c r="B49" s="15">
        <v>32.0</v>
      </c>
      <c r="C49" s="79">
        <v>0.24759659722622018</v>
      </c>
      <c r="D49" s="82" t="s">
        <v>137</v>
      </c>
      <c r="E49" s="15" t="s">
        <v>146</v>
      </c>
      <c r="F49" s="15" t="s">
        <v>121</v>
      </c>
      <c r="N49" s="82" t="s">
        <v>210</v>
      </c>
    </row>
    <row r="50">
      <c r="B50" s="15">
        <v>33.0</v>
      </c>
      <c r="C50" s="79">
        <v>0.25075733796256827</v>
      </c>
      <c r="D50" s="82" t="s">
        <v>137</v>
      </c>
      <c r="E50" s="15" t="s">
        <v>211</v>
      </c>
      <c r="F50" s="15" t="s">
        <v>121</v>
      </c>
      <c r="L50" s="15" t="s">
        <v>148</v>
      </c>
      <c r="N50" s="82" t="s">
        <v>212</v>
      </c>
    </row>
    <row r="51">
      <c r="B51" s="15">
        <v>34.0</v>
      </c>
      <c r="C51" s="79">
        <v>0.25313329861091916</v>
      </c>
      <c r="D51" s="82" t="s">
        <v>137</v>
      </c>
      <c r="E51" s="15" t="s">
        <v>213</v>
      </c>
      <c r="F51" s="15" t="s">
        <v>121</v>
      </c>
      <c r="L51" s="15" t="s">
        <v>148</v>
      </c>
      <c r="N51" s="82" t="s">
        <v>214</v>
      </c>
    </row>
    <row r="52">
      <c r="B52" s="15">
        <v>35.0</v>
      </c>
      <c r="C52" s="79">
        <v>0.25505208333197515</v>
      </c>
      <c r="D52" s="82" t="s">
        <v>137</v>
      </c>
      <c r="E52" s="15" t="s">
        <v>215</v>
      </c>
      <c r="F52" s="15" t="s">
        <v>121</v>
      </c>
      <c r="L52" s="15" t="s">
        <v>148</v>
      </c>
      <c r="N52" s="82" t="s">
        <v>216</v>
      </c>
    </row>
    <row r="54">
      <c r="B54" s="15">
        <v>36.0</v>
      </c>
      <c r="C54" s="79">
        <v>0.26325121527770534</v>
      </c>
      <c r="D54" s="15" t="s">
        <v>119</v>
      </c>
      <c r="E54" s="68" t="s">
        <v>120</v>
      </c>
      <c r="F54" s="15" t="s">
        <v>121</v>
      </c>
    </row>
    <row r="55">
      <c r="B55" s="15">
        <v>37.0</v>
      </c>
      <c r="C55" s="79">
        <v>0.2669157986092614</v>
      </c>
      <c r="D55" s="15" t="s">
        <v>122</v>
      </c>
      <c r="E55" s="68" t="s">
        <v>123</v>
      </c>
      <c r="F55" s="15" t="s">
        <v>121</v>
      </c>
    </row>
    <row r="57">
      <c r="B57" s="68" t="s">
        <v>217</v>
      </c>
      <c r="C57" s="79">
        <v>0.2692488425964257</v>
      </c>
      <c r="D57" s="15" t="s">
        <v>218</v>
      </c>
      <c r="E57" s="15">
        <v>1800.0</v>
      </c>
      <c r="F57" s="15" t="s">
        <v>121</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conditionalFormatting sqref="C12:C14">
    <cfRule type="cellIs" dxfId="0" priority="1" operator="equal">
      <formula>"datetime here"</formula>
    </cfRule>
  </conditionalFormatting>
  <conditionalFormatting sqref="C12:C14">
    <cfRule type="notContainsBlanks" dxfId="1" priority="2">
      <formula>LEN(TRIM(C12))&gt;0</formula>
    </cfRule>
  </conditionalFormatting>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219</v>
      </c>
      <c r="D1" s="43"/>
      <c r="E1" s="43"/>
      <c r="F1" s="44"/>
      <c r="G1" s="41" t="s">
        <v>91</v>
      </c>
      <c r="H1" s="89" t="s">
        <v>220</v>
      </c>
      <c r="I1" s="46"/>
      <c r="J1" s="46"/>
      <c r="K1" s="46"/>
      <c r="L1" s="46"/>
      <c r="M1" s="46"/>
      <c r="N1" s="47"/>
      <c r="O1" s="45"/>
      <c r="P1" s="46"/>
      <c r="Q1" s="46"/>
      <c r="R1" s="46"/>
      <c r="S1" s="47"/>
    </row>
    <row r="2">
      <c r="A2" s="48"/>
      <c r="B2" s="49" t="s">
        <v>92</v>
      </c>
      <c r="C2" s="50" t="s">
        <v>151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221</v>
      </c>
    </row>
    <row r="8">
      <c r="N8" s="15" t="s">
        <v>222</v>
      </c>
    </row>
    <row r="9">
      <c r="A9" s="15" t="s">
        <v>19</v>
      </c>
    </row>
    <row r="10">
      <c r="B10" s="15">
        <v>1.0</v>
      </c>
      <c r="C10" s="79">
        <v>0.7966137847251957</v>
      </c>
      <c r="D10" s="15" t="s">
        <v>119</v>
      </c>
      <c r="E10" s="68" t="s">
        <v>120</v>
      </c>
      <c r="F10" s="15" t="s">
        <v>121</v>
      </c>
      <c r="N10" s="15" t="s">
        <v>223</v>
      </c>
    </row>
    <row r="11">
      <c r="B11" s="15">
        <v>2.0</v>
      </c>
      <c r="C11" s="79">
        <v>0.7994912152789766</v>
      </c>
      <c r="D11" s="15" t="s">
        <v>122</v>
      </c>
      <c r="E11" s="68" t="s">
        <v>123</v>
      </c>
      <c r="F11" s="15" t="s">
        <v>121</v>
      </c>
      <c r="N11" s="16" t="s">
        <v>224</v>
      </c>
    </row>
    <row r="12">
      <c r="D12" s="15" t="s">
        <v>225</v>
      </c>
    </row>
    <row r="13">
      <c r="B13" s="17" t="s">
        <v>226</v>
      </c>
      <c r="C13" s="93">
        <v>0.8077456712926505</v>
      </c>
      <c r="D13" s="2" t="s">
        <v>227</v>
      </c>
      <c r="E13" s="92" t="s">
        <v>228</v>
      </c>
      <c r="F13" s="2" t="s">
        <v>121</v>
      </c>
      <c r="G13" s="2"/>
      <c r="H13" s="2"/>
      <c r="I13" s="2"/>
      <c r="J13" s="2"/>
      <c r="K13" s="2"/>
      <c r="L13" s="2"/>
      <c r="M13" s="2"/>
      <c r="N13" s="11" t="s">
        <v>229</v>
      </c>
    </row>
    <row r="14">
      <c r="B14" s="17" t="s">
        <v>230</v>
      </c>
      <c r="C14" s="93">
        <v>0.830386724541313</v>
      </c>
      <c r="D14" s="2" t="s">
        <v>227</v>
      </c>
      <c r="E14" s="92" t="s">
        <v>231</v>
      </c>
      <c r="F14" s="2" t="s">
        <v>121</v>
      </c>
      <c r="G14" s="2"/>
      <c r="H14" s="2"/>
      <c r="I14" s="2"/>
      <c r="J14" s="2"/>
      <c r="K14" s="2"/>
      <c r="L14" s="2"/>
      <c r="M14" s="2"/>
      <c r="N14" s="11" t="s">
        <v>232</v>
      </c>
    </row>
    <row r="15">
      <c r="B15" s="17" t="s">
        <v>233</v>
      </c>
      <c r="C15" s="93">
        <v>0.8561689814814815</v>
      </c>
      <c r="D15" s="2" t="s">
        <v>227</v>
      </c>
      <c r="E15" s="92" t="s">
        <v>234</v>
      </c>
      <c r="F15" s="2" t="s">
        <v>121</v>
      </c>
      <c r="G15" s="2"/>
      <c r="H15" s="2"/>
      <c r="I15" s="2"/>
      <c r="J15" s="2"/>
      <c r="K15" s="2"/>
      <c r="L15" s="2"/>
      <c r="M15" s="2"/>
      <c r="N15" s="11" t="s">
        <v>235</v>
      </c>
    </row>
    <row r="16">
      <c r="B16" s="2"/>
      <c r="C16" s="2"/>
      <c r="D16" s="2"/>
      <c r="E16" s="2"/>
      <c r="F16" s="2"/>
      <c r="G16" s="2"/>
      <c r="H16" s="2"/>
      <c r="I16" s="2"/>
      <c r="J16" s="2"/>
      <c r="K16" s="2"/>
      <c r="L16" s="2"/>
      <c r="M16" s="2"/>
      <c r="N16" s="2"/>
    </row>
    <row r="17">
      <c r="B17" s="15">
        <v>33.0</v>
      </c>
      <c r="C17" s="79">
        <v>0.9273693055583863</v>
      </c>
      <c r="D17" s="15" t="s">
        <v>119</v>
      </c>
      <c r="E17" s="68" t="s">
        <v>120</v>
      </c>
      <c r="F17" s="15" t="s">
        <v>121</v>
      </c>
      <c r="N17" s="15" t="s">
        <v>236</v>
      </c>
    </row>
    <row r="18">
      <c r="B18" s="15">
        <v>34.0</v>
      </c>
      <c r="C18" s="79">
        <v>0.9303786342643434</v>
      </c>
      <c r="D18" s="15" t="s">
        <v>122</v>
      </c>
      <c r="E18" s="68" t="s">
        <v>123</v>
      </c>
      <c r="F18" s="15" t="s">
        <v>121</v>
      </c>
      <c r="N18" s="16" t="s">
        <v>236</v>
      </c>
    </row>
    <row r="19">
      <c r="B19" s="15">
        <v>35.0</v>
      </c>
      <c r="C19" s="79">
        <v>0.9697048842645017</v>
      </c>
      <c r="D19" s="15" t="s">
        <v>119</v>
      </c>
      <c r="E19" s="68" t="s">
        <v>120</v>
      </c>
      <c r="F19" s="15" t="s">
        <v>121</v>
      </c>
      <c r="N19" s="15" t="s">
        <v>237</v>
      </c>
    </row>
    <row r="20">
      <c r="B20" s="15">
        <v>36.0</v>
      </c>
      <c r="C20" s="79">
        <v>0.9728819791635033</v>
      </c>
      <c r="D20" s="15" t="s">
        <v>122</v>
      </c>
      <c r="E20" s="68" t="s">
        <v>123</v>
      </c>
      <c r="F20" s="15" t="s">
        <v>121</v>
      </c>
      <c r="N20" s="15" t="s">
        <v>162</v>
      </c>
    </row>
    <row r="21">
      <c r="B21" s="15">
        <v>37.0</v>
      </c>
      <c r="C21" s="79">
        <v>0.9856191319413483</v>
      </c>
      <c r="D21" s="15" t="s">
        <v>218</v>
      </c>
      <c r="E21" s="15">
        <v>1800.0</v>
      </c>
      <c r="F21" s="15" t="s">
        <v>121</v>
      </c>
    </row>
    <row r="23">
      <c r="A23" s="15" t="s">
        <v>16</v>
      </c>
    </row>
    <row r="24">
      <c r="B24" s="15">
        <v>38.0</v>
      </c>
      <c r="C24" s="79">
        <v>0.04493341434863396</v>
      </c>
      <c r="D24" s="15" t="s">
        <v>119</v>
      </c>
      <c r="E24" s="68" t="s">
        <v>120</v>
      </c>
      <c r="F24" s="15" t="s">
        <v>121</v>
      </c>
      <c r="N24" s="15" t="s">
        <v>237</v>
      </c>
    </row>
    <row r="25">
      <c r="B25" s="15">
        <v>39.0</v>
      </c>
      <c r="C25" s="79">
        <v>0.04789924768556375</v>
      </c>
      <c r="D25" s="15" t="s">
        <v>122</v>
      </c>
      <c r="E25" s="68" t="s">
        <v>123</v>
      </c>
      <c r="F25" s="15" t="s">
        <v>121</v>
      </c>
      <c r="N25" s="15" t="s">
        <v>238</v>
      </c>
    </row>
    <row r="27">
      <c r="B27" s="15">
        <v>40.0</v>
      </c>
      <c r="C27" s="79">
        <v>0.07200231481481481</v>
      </c>
      <c r="D27" s="15" t="s">
        <v>165</v>
      </c>
      <c r="E27" s="68">
        <v>300.0</v>
      </c>
      <c r="F27" s="15" t="s">
        <v>121</v>
      </c>
      <c r="H27" s="15">
        <v>1050.0</v>
      </c>
      <c r="I27" s="68" t="s">
        <v>167</v>
      </c>
      <c r="N27" s="15" t="s">
        <v>239</v>
      </c>
    </row>
    <row r="28">
      <c r="D28" s="15" t="s">
        <v>240</v>
      </c>
      <c r="E28" s="68"/>
      <c r="I28" s="68"/>
    </row>
    <row r="29">
      <c r="B29" s="15">
        <v>41.0</v>
      </c>
      <c r="C29" s="79">
        <v>0.08835201388865244</v>
      </c>
      <c r="D29" s="15" t="s">
        <v>169</v>
      </c>
      <c r="E29" s="68">
        <v>1800.0</v>
      </c>
      <c r="F29" s="15" t="s">
        <v>121</v>
      </c>
      <c r="G29" s="15" t="s">
        <v>241</v>
      </c>
      <c r="H29" s="15">
        <v>1050.0</v>
      </c>
      <c r="I29" s="68" t="s">
        <v>167</v>
      </c>
      <c r="J29" s="15" t="s">
        <v>242</v>
      </c>
      <c r="N29" s="15" t="s">
        <v>243</v>
      </c>
    </row>
    <row r="30">
      <c r="B30" s="15">
        <v>42.0</v>
      </c>
      <c r="C30" s="79">
        <v>0.10996527777777777</v>
      </c>
      <c r="D30" s="15" t="s">
        <v>169</v>
      </c>
      <c r="E30" s="68">
        <v>1800.0</v>
      </c>
      <c r="F30" s="15" t="s">
        <v>121</v>
      </c>
      <c r="G30" s="15" t="s">
        <v>244</v>
      </c>
      <c r="H30" s="15">
        <v>1050.0</v>
      </c>
      <c r="I30" s="68" t="s">
        <v>167</v>
      </c>
      <c r="J30" s="15" t="s">
        <v>245</v>
      </c>
      <c r="N30" s="15" t="s">
        <v>184</v>
      </c>
    </row>
    <row r="31">
      <c r="B31" s="15">
        <v>43.0</v>
      </c>
      <c r="C31" s="79">
        <v>0.13260416666666666</v>
      </c>
      <c r="D31" s="15" t="s">
        <v>169</v>
      </c>
      <c r="E31" s="68">
        <v>1800.0</v>
      </c>
      <c r="F31" s="15" t="s">
        <v>121</v>
      </c>
      <c r="G31" s="15" t="s">
        <v>246</v>
      </c>
      <c r="H31" s="15">
        <v>1060.0</v>
      </c>
      <c r="I31" s="68" t="s">
        <v>167</v>
      </c>
      <c r="J31" s="15" t="s">
        <v>242</v>
      </c>
      <c r="N31" s="15" t="s">
        <v>187</v>
      </c>
    </row>
    <row r="32">
      <c r="B32" s="15">
        <v>44.0</v>
      </c>
      <c r="C32" s="79">
        <v>0.15503619212540798</v>
      </c>
      <c r="D32" s="15" t="s">
        <v>169</v>
      </c>
      <c r="E32" s="68">
        <v>1800.0</v>
      </c>
      <c r="F32" s="15" t="s">
        <v>121</v>
      </c>
      <c r="G32" s="15" t="s">
        <v>247</v>
      </c>
      <c r="H32" s="15">
        <v>1060.0</v>
      </c>
      <c r="I32" s="68" t="s">
        <v>167</v>
      </c>
      <c r="J32" s="15" t="s">
        <v>242</v>
      </c>
      <c r="N32" s="15" t="s">
        <v>189</v>
      </c>
    </row>
    <row r="33">
      <c r="E33" s="91"/>
      <c r="I33" s="91"/>
    </row>
    <row r="34">
      <c r="B34" s="15">
        <v>45.0</v>
      </c>
      <c r="C34" s="79">
        <v>0.1782155324035557</v>
      </c>
      <c r="D34" s="15" t="s">
        <v>165</v>
      </c>
      <c r="E34" s="17">
        <v>30.0</v>
      </c>
      <c r="F34" s="2" t="s">
        <v>121</v>
      </c>
      <c r="G34" s="11" t="s">
        <v>248</v>
      </c>
      <c r="H34" s="15">
        <v>1060.0</v>
      </c>
      <c r="I34" s="2"/>
      <c r="J34" s="2"/>
      <c r="K34" s="2"/>
      <c r="L34" s="2"/>
      <c r="M34" s="2"/>
      <c r="N34" s="11" t="s">
        <v>249</v>
      </c>
    </row>
    <row r="35">
      <c r="B35" s="15">
        <v>46.0</v>
      </c>
      <c r="C35" s="79">
        <v>0.1809781134215882</v>
      </c>
      <c r="D35" s="2" t="s">
        <v>169</v>
      </c>
      <c r="E35" s="92">
        <v>240.0</v>
      </c>
      <c r="F35" s="2" t="s">
        <v>121</v>
      </c>
      <c r="G35" s="11" t="s">
        <v>250</v>
      </c>
      <c r="H35" s="15">
        <v>1060.0</v>
      </c>
      <c r="I35" s="2"/>
      <c r="J35" s="2"/>
      <c r="K35" s="11"/>
      <c r="L35" s="2"/>
      <c r="M35" s="2"/>
      <c r="N35" s="11" t="s">
        <v>249</v>
      </c>
    </row>
    <row r="36">
      <c r="B36" s="15">
        <v>47.0</v>
      </c>
      <c r="C36" s="79">
        <v>0.18528303240600508</v>
      </c>
      <c r="D36" s="2" t="s">
        <v>169</v>
      </c>
      <c r="E36" s="92">
        <v>240.0</v>
      </c>
      <c r="F36" s="2" t="s">
        <v>121</v>
      </c>
      <c r="G36" s="11" t="s">
        <v>251</v>
      </c>
      <c r="H36" s="15">
        <v>1060.0</v>
      </c>
      <c r="I36" s="2"/>
      <c r="J36" s="2"/>
      <c r="K36" s="11" t="s">
        <v>205</v>
      </c>
      <c r="L36" s="11"/>
      <c r="M36" s="2"/>
      <c r="N36" s="11" t="s">
        <v>249</v>
      </c>
    </row>
    <row r="37">
      <c r="B37" s="15">
        <v>48.0</v>
      </c>
      <c r="C37" s="79">
        <v>0.18940972222222222</v>
      </c>
      <c r="D37" s="2" t="s">
        <v>169</v>
      </c>
      <c r="E37" s="92">
        <v>240.0</v>
      </c>
      <c r="F37" s="2" t="s">
        <v>121</v>
      </c>
      <c r="G37" s="15" t="s">
        <v>252</v>
      </c>
      <c r="H37" s="15">
        <v>1060.0</v>
      </c>
      <c r="L37" s="15" t="s">
        <v>206</v>
      </c>
      <c r="N37" s="11" t="s">
        <v>249</v>
      </c>
    </row>
    <row r="38">
      <c r="B38" s="15">
        <v>49.0</v>
      </c>
      <c r="C38" s="79">
        <v>0.19394216434739064</v>
      </c>
      <c r="D38" s="15" t="s">
        <v>165</v>
      </c>
      <c r="E38" s="17">
        <v>30.0</v>
      </c>
      <c r="F38" s="2" t="s">
        <v>121</v>
      </c>
      <c r="G38" s="11" t="s">
        <v>253</v>
      </c>
      <c r="H38" s="15">
        <v>1060.0</v>
      </c>
      <c r="I38" s="2"/>
      <c r="J38" s="2"/>
      <c r="K38" s="2"/>
      <c r="L38" s="2"/>
      <c r="M38" s="2"/>
      <c r="N38" s="11" t="s">
        <v>254</v>
      </c>
    </row>
    <row r="39">
      <c r="B39" s="15">
        <v>50.0</v>
      </c>
      <c r="C39" s="79">
        <v>0.19753916666377336</v>
      </c>
      <c r="D39" s="15" t="s">
        <v>165</v>
      </c>
      <c r="E39" s="17">
        <v>30.0</v>
      </c>
      <c r="F39" s="2" t="s">
        <v>121</v>
      </c>
      <c r="G39" s="11"/>
      <c r="H39" s="15">
        <v>1060.0</v>
      </c>
      <c r="I39" s="2"/>
      <c r="J39" s="2"/>
      <c r="K39" s="11" t="s">
        <v>255</v>
      </c>
      <c r="L39" s="11" t="s">
        <v>256</v>
      </c>
      <c r="M39" s="2"/>
      <c r="N39" s="11" t="s">
        <v>257</v>
      </c>
    </row>
    <row r="40">
      <c r="B40" s="15">
        <v>51.0</v>
      </c>
      <c r="C40" s="79">
        <v>0.19930287037277594</v>
      </c>
      <c r="D40" s="2" t="s">
        <v>169</v>
      </c>
      <c r="E40" s="92">
        <v>240.0</v>
      </c>
      <c r="F40" s="2" t="s">
        <v>121</v>
      </c>
      <c r="G40" s="11"/>
      <c r="H40" s="15">
        <v>1060.0</v>
      </c>
      <c r="I40" s="2"/>
      <c r="J40" s="2"/>
      <c r="K40" s="11"/>
      <c r="L40" s="11"/>
      <c r="M40" s="2"/>
      <c r="N40" s="11" t="s">
        <v>257</v>
      </c>
    </row>
    <row r="41">
      <c r="B41" s="15">
        <v>52.0</v>
      </c>
      <c r="C41" s="79">
        <v>0.20366429397836328</v>
      </c>
      <c r="D41" s="2" t="s">
        <v>169</v>
      </c>
      <c r="E41" s="92">
        <v>240.0</v>
      </c>
      <c r="F41" s="2" t="s">
        <v>121</v>
      </c>
      <c r="G41" s="15" t="s">
        <v>258</v>
      </c>
      <c r="H41" s="15">
        <v>1060.0</v>
      </c>
      <c r="K41" s="15" t="s">
        <v>205</v>
      </c>
      <c r="N41" s="11" t="s">
        <v>257</v>
      </c>
    </row>
    <row r="42">
      <c r="B42" s="15">
        <v>53.0</v>
      </c>
      <c r="C42" s="79">
        <v>0.2098899189804797</v>
      </c>
      <c r="D42" s="15" t="s">
        <v>165</v>
      </c>
      <c r="E42" s="17">
        <v>30.0</v>
      </c>
      <c r="F42" s="2" t="s">
        <v>121</v>
      </c>
      <c r="G42" s="15" t="s">
        <v>259</v>
      </c>
      <c r="H42" s="15">
        <v>1060.0</v>
      </c>
      <c r="N42" s="11" t="s">
        <v>260</v>
      </c>
    </row>
    <row r="43">
      <c r="B43" s="15">
        <v>54.0</v>
      </c>
      <c r="C43" s="79">
        <v>0.2125175115725142</v>
      </c>
      <c r="D43" s="2" t="s">
        <v>169</v>
      </c>
      <c r="E43" s="15">
        <v>240.0</v>
      </c>
      <c r="F43" s="2" t="s">
        <v>121</v>
      </c>
      <c r="G43" s="15" t="s">
        <v>261</v>
      </c>
      <c r="H43" s="15">
        <v>1060.0</v>
      </c>
      <c r="K43" s="15" t="s">
        <v>262</v>
      </c>
      <c r="N43" s="11" t="s">
        <v>263</v>
      </c>
    </row>
    <row r="45">
      <c r="B45" s="15">
        <v>55.0</v>
      </c>
      <c r="C45" s="79">
        <v>0.2175985763897188</v>
      </c>
      <c r="D45" s="15" t="s">
        <v>119</v>
      </c>
      <c r="E45" s="68" t="s">
        <v>120</v>
      </c>
      <c r="F45" s="15" t="s">
        <v>121</v>
      </c>
      <c r="N45" s="15" t="s">
        <v>264</v>
      </c>
    </row>
    <row r="46">
      <c r="B46" s="15">
        <v>56.0</v>
      </c>
      <c r="C46" s="79">
        <v>0.22037037037037038</v>
      </c>
      <c r="D46" s="15" t="s">
        <v>122</v>
      </c>
      <c r="E46" s="68" t="s">
        <v>123</v>
      </c>
      <c r="F46" s="15" t="s">
        <v>121</v>
      </c>
      <c r="N46" s="16" t="s">
        <v>265</v>
      </c>
    </row>
    <row r="48">
      <c r="B48" s="15">
        <v>57.0</v>
      </c>
      <c r="C48" s="79">
        <v>0.24666234954202082</v>
      </c>
      <c r="D48" s="82" t="s">
        <v>137</v>
      </c>
      <c r="E48" s="15" t="s">
        <v>146</v>
      </c>
      <c r="F48" s="15" t="s">
        <v>121</v>
      </c>
      <c r="N48" s="82" t="s">
        <v>266</v>
      </c>
    </row>
    <row r="49">
      <c r="B49" s="15">
        <v>58.0</v>
      </c>
      <c r="C49" s="79">
        <v>0.25007070601714076</v>
      </c>
      <c r="D49" s="82" t="s">
        <v>137</v>
      </c>
      <c r="E49" s="15" t="s">
        <v>267</v>
      </c>
      <c r="F49" s="15" t="s">
        <v>121</v>
      </c>
      <c r="L49" s="15" t="s">
        <v>148</v>
      </c>
      <c r="N49" s="82" t="s">
        <v>268</v>
      </c>
    </row>
    <row r="50">
      <c r="B50" s="15">
        <v>59.0</v>
      </c>
      <c r="C50" s="79">
        <v>3.2576388888888888</v>
      </c>
      <c r="D50" s="82" t="s">
        <v>137</v>
      </c>
      <c r="E50" s="15" t="s">
        <v>269</v>
      </c>
      <c r="F50" s="15" t="s">
        <v>121</v>
      </c>
      <c r="L50" s="15" t="s">
        <v>148</v>
      </c>
      <c r="N50" s="82" t="s">
        <v>270</v>
      </c>
    </row>
    <row r="51">
      <c r="B51" s="15">
        <v>60.0</v>
      </c>
      <c r="C51" s="79">
        <v>0.2562771180528216</v>
      </c>
      <c r="D51" s="82" t="s">
        <v>137</v>
      </c>
      <c r="E51" s="15" t="s">
        <v>271</v>
      </c>
      <c r="F51" s="15" t="s">
        <v>121</v>
      </c>
      <c r="L51" s="15" t="s">
        <v>148</v>
      </c>
      <c r="N51" s="82" t="s">
        <v>272</v>
      </c>
    </row>
    <row r="53">
      <c r="B53" s="15" t="s">
        <v>273</v>
      </c>
      <c r="C53" s="79">
        <v>0.259271956019802</v>
      </c>
      <c r="D53" s="15" t="s">
        <v>218</v>
      </c>
      <c r="E53" s="15">
        <v>1800.0</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274</v>
      </c>
      <c r="D1" s="43"/>
      <c r="E1" s="43"/>
      <c r="F1" s="44"/>
      <c r="G1" s="41" t="s">
        <v>91</v>
      </c>
      <c r="H1" s="89" t="s">
        <v>275</v>
      </c>
      <c r="I1" s="46"/>
      <c r="J1" s="46"/>
      <c r="K1" s="46"/>
      <c r="L1" s="46"/>
      <c r="M1" s="46"/>
      <c r="N1" s="47"/>
      <c r="O1" s="45"/>
      <c r="P1" s="46"/>
      <c r="Q1" s="46"/>
      <c r="R1" s="46"/>
      <c r="S1" s="47"/>
    </row>
    <row r="2">
      <c r="A2" s="48"/>
      <c r="B2" s="49" t="s">
        <v>92</v>
      </c>
      <c r="C2" s="50" t="s">
        <v>151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276</v>
      </c>
      <c r="O7" s="15" t="s">
        <v>277</v>
      </c>
    </row>
    <row r="8">
      <c r="N8" s="94" t="s">
        <v>278</v>
      </c>
      <c r="P8" s="15" t="s">
        <v>279</v>
      </c>
    </row>
    <row r="9">
      <c r="A9" s="15" t="s">
        <v>19</v>
      </c>
      <c r="N9" s="15" t="s">
        <v>280</v>
      </c>
    </row>
    <row r="10">
      <c r="B10" s="15">
        <v>1.0</v>
      </c>
      <c r="C10" s="79">
        <v>0.8111876736074919</v>
      </c>
      <c r="D10" s="15" t="s">
        <v>119</v>
      </c>
      <c r="E10" s="68" t="s">
        <v>120</v>
      </c>
      <c r="F10" s="15" t="s">
        <v>121</v>
      </c>
      <c r="N10" s="15" t="s">
        <v>281</v>
      </c>
    </row>
    <row r="11">
      <c r="B11" s="15">
        <v>2.0</v>
      </c>
      <c r="C11" s="79">
        <v>0.8141408912051702</v>
      </c>
      <c r="D11" s="15" t="s">
        <v>122</v>
      </c>
      <c r="E11" s="68" t="s">
        <v>123</v>
      </c>
      <c r="F11" s="15" t="s">
        <v>121</v>
      </c>
      <c r="N11" s="15" t="s">
        <v>162</v>
      </c>
    </row>
    <row r="13">
      <c r="B13" s="95">
        <v>45363.0</v>
      </c>
      <c r="C13" s="79">
        <v>0.8277541782445041</v>
      </c>
      <c r="D13" s="15" t="s">
        <v>282</v>
      </c>
      <c r="E13" s="15">
        <v>0.0</v>
      </c>
      <c r="F13" s="15" t="s">
        <v>121</v>
      </c>
    </row>
    <row r="14">
      <c r="B14" s="15">
        <v>13.0</v>
      </c>
      <c r="C14" s="79">
        <v>0.8473739814799046</v>
      </c>
      <c r="D14" s="15" t="s">
        <v>218</v>
      </c>
      <c r="E14" s="15">
        <v>1800.0</v>
      </c>
      <c r="F14" s="15" t="s">
        <v>121</v>
      </c>
    </row>
    <row r="15">
      <c r="D15" s="15" t="s">
        <v>283</v>
      </c>
    </row>
    <row r="16">
      <c r="B16" s="15">
        <v>14.0</v>
      </c>
      <c r="C16" s="79">
        <v>0.8882545370361186</v>
      </c>
      <c r="D16" s="15" t="s">
        <v>165</v>
      </c>
      <c r="E16" s="68">
        <v>300.0</v>
      </c>
      <c r="F16" s="15" t="s">
        <v>121</v>
      </c>
      <c r="G16" s="15" t="s">
        <v>284</v>
      </c>
      <c r="H16" s="15">
        <v>1050.0</v>
      </c>
      <c r="I16" s="68" t="s">
        <v>167</v>
      </c>
      <c r="J16" s="15" t="s">
        <v>168</v>
      </c>
    </row>
    <row r="17">
      <c r="B17" s="15">
        <v>15.0</v>
      </c>
      <c r="C17" s="79">
        <v>0.8961809143511346</v>
      </c>
      <c r="D17" s="15" t="s">
        <v>169</v>
      </c>
      <c r="E17" s="68">
        <v>1800.0</v>
      </c>
      <c r="F17" s="15" t="s">
        <v>121</v>
      </c>
      <c r="G17" s="15" t="s">
        <v>285</v>
      </c>
      <c r="H17" s="15">
        <v>1050.0</v>
      </c>
      <c r="I17" s="68" t="s">
        <v>167</v>
      </c>
      <c r="N17" s="15" t="s">
        <v>286</v>
      </c>
    </row>
    <row r="18">
      <c r="B18" s="15">
        <v>16.0</v>
      </c>
      <c r="C18" s="79">
        <v>0.9184222337935353</v>
      </c>
      <c r="D18" s="15" t="s">
        <v>169</v>
      </c>
      <c r="E18" s="68">
        <v>1800.0</v>
      </c>
      <c r="F18" s="15" t="s">
        <v>121</v>
      </c>
      <c r="G18" s="15" t="s">
        <v>287</v>
      </c>
      <c r="H18" s="15">
        <v>1050.0</v>
      </c>
      <c r="I18" s="68" t="s">
        <v>167</v>
      </c>
      <c r="N18" s="15" t="s">
        <v>176</v>
      </c>
    </row>
    <row r="19">
      <c r="B19" s="15">
        <v>17.0</v>
      </c>
      <c r="C19" s="79">
        <v>0.9403488773095887</v>
      </c>
      <c r="D19" s="15" t="s">
        <v>169</v>
      </c>
      <c r="E19" s="68">
        <v>1800.0</v>
      </c>
      <c r="F19" s="15" t="s">
        <v>121</v>
      </c>
      <c r="G19" s="15" t="s">
        <v>288</v>
      </c>
      <c r="H19" s="15">
        <v>1050.0</v>
      </c>
      <c r="I19" s="68" t="s">
        <v>167</v>
      </c>
      <c r="J19" s="15" t="s">
        <v>289</v>
      </c>
      <c r="N19" s="15" t="s">
        <v>179</v>
      </c>
      <c r="O19" s="15" t="s">
        <v>290</v>
      </c>
    </row>
    <row r="20">
      <c r="B20" s="15">
        <v>18.0</v>
      </c>
      <c r="C20" s="79">
        <v>0.9652777777777778</v>
      </c>
      <c r="D20" s="15" t="s">
        <v>169</v>
      </c>
      <c r="E20" s="68">
        <v>1800.0</v>
      </c>
      <c r="F20" s="15" t="s">
        <v>121</v>
      </c>
      <c r="H20" s="15">
        <v>1050.0</v>
      </c>
      <c r="I20" s="68" t="s">
        <v>167</v>
      </c>
      <c r="N20" s="15" t="s">
        <v>181</v>
      </c>
    </row>
    <row r="21">
      <c r="B21" s="15">
        <v>19.0</v>
      </c>
      <c r="C21" s="79">
        <v>0.985537476852187</v>
      </c>
      <c r="D21" s="15" t="s">
        <v>119</v>
      </c>
      <c r="E21" s="68" t="s">
        <v>120</v>
      </c>
      <c r="F21" s="15" t="s">
        <v>121</v>
      </c>
      <c r="I21" s="91"/>
    </row>
    <row r="22">
      <c r="B22" s="15">
        <v>20.0</v>
      </c>
      <c r="C22" s="79">
        <v>0.9876450000010664</v>
      </c>
      <c r="D22" s="15" t="s">
        <v>122</v>
      </c>
      <c r="E22" s="68" t="s">
        <v>123</v>
      </c>
      <c r="F22" s="15" t="s">
        <v>121</v>
      </c>
      <c r="I22" s="91"/>
    </row>
    <row r="23">
      <c r="B23" s="15">
        <v>21.0</v>
      </c>
      <c r="C23" s="79">
        <v>0.9898386226850562</v>
      </c>
      <c r="D23" s="15" t="s">
        <v>169</v>
      </c>
      <c r="E23" s="68">
        <v>1800.0</v>
      </c>
      <c r="F23" s="15" t="s">
        <v>121</v>
      </c>
      <c r="G23" s="15" t="s">
        <v>291</v>
      </c>
      <c r="H23" s="15">
        <v>1050.0</v>
      </c>
      <c r="I23" s="68" t="s">
        <v>167</v>
      </c>
      <c r="N23" s="15" t="s">
        <v>184</v>
      </c>
    </row>
    <row r="24">
      <c r="B24" s="15">
        <v>22.0</v>
      </c>
      <c r="C24" s="79">
        <v>0.012325983800110407</v>
      </c>
      <c r="D24" s="15" t="s">
        <v>169</v>
      </c>
      <c r="E24" s="68">
        <v>1800.0</v>
      </c>
      <c r="F24" s="15" t="s">
        <v>121</v>
      </c>
      <c r="H24" s="15">
        <v>1050.0</v>
      </c>
      <c r="I24" s="68" t="s">
        <v>167</v>
      </c>
      <c r="J24" s="15" t="s">
        <v>292</v>
      </c>
      <c r="N24" s="15" t="s">
        <v>187</v>
      </c>
    </row>
    <row r="25">
      <c r="B25" s="15">
        <v>23.0</v>
      </c>
      <c r="C25" s="79">
        <v>0.03488184027810348</v>
      </c>
      <c r="D25" s="15" t="s">
        <v>169</v>
      </c>
      <c r="E25" s="68">
        <v>1800.0</v>
      </c>
      <c r="F25" s="15" t="s">
        <v>121</v>
      </c>
      <c r="G25" s="15" t="s">
        <v>293</v>
      </c>
      <c r="H25" s="15">
        <v>1050.0</v>
      </c>
      <c r="I25" s="68" t="s">
        <v>167</v>
      </c>
      <c r="J25" s="15" t="s">
        <v>294</v>
      </c>
      <c r="N25" s="15" t="s">
        <v>189</v>
      </c>
    </row>
    <row r="27">
      <c r="A27" s="15" t="s">
        <v>24</v>
      </c>
    </row>
    <row r="28">
      <c r="B28" s="15">
        <v>24.0</v>
      </c>
      <c r="C28" s="79">
        <v>0.10166499999468215</v>
      </c>
      <c r="D28" s="15" t="s">
        <v>119</v>
      </c>
      <c r="E28" s="68" t="s">
        <v>120</v>
      </c>
      <c r="F28" s="15" t="s">
        <v>121</v>
      </c>
    </row>
    <row r="29">
      <c r="B29" s="15">
        <v>25.0</v>
      </c>
      <c r="C29" s="79">
        <v>0.10419315972103504</v>
      </c>
      <c r="D29" s="15" t="s">
        <v>122</v>
      </c>
      <c r="E29" s="68" t="s">
        <v>123</v>
      </c>
      <c r="F29" s="15" t="s">
        <v>121</v>
      </c>
      <c r="N29" s="15" t="s">
        <v>295</v>
      </c>
    </row>
    <row r="30">
      <c r="N30" s="15" t="s">
        <v>296</v>
      </c>
    </row>
    <row r="31">
      <c r="B31" s="15">
        <v>26.0</v>
      </c>
      <c r="C31" s="79">
        <v>0.10780863426043652</v>
      </c>
      <c r="D31" s="15" t="s">
        <v>169</v>
      </c>
      <c r="E31" s="68">
        <v>1800.0</v>
      </c>
      <c r="F31" s="15" t="s">
        <v>121</v>
      </c>
      <c r="G31" s="15" t="s">
        <v>297</v>
      </c>
      <c r="H31" s="15">
        <v>1040.0</v>
      </c>
      <c r="I31" s="68" t="s">
        <v>298</v>
      </c>
      <c r="J31" s="15" t="s">
        <v>299</v>
      </c>
      <c r="N31" s="15" t="s">
        <v>300</v>
      </c>
    </row>
    <row r="32">
      <c r="B32" s="15">
        <v>27.0</v>
      </c>
      <c r="C32" s="79">
        <v>0.13586805555555556</v>
      </c>
      <c r="D32" s="15" t="s">
        <v>169</v>
      </c>
      <c r="E32" s="68">
        <v>1800.0</v>
      </c>
      <c r="F32" s="15" t="s">
        <v>121</v>
      </c>
      <c r="G32" s="15" t="s">
        <v>301</v>
      </c>
      <c r="H32" s="15">
        <v>1055.0</v>
      </c>
      <c r="I32" s="68" t="s">
        <v>298</v>
      </c>
      <c r="J32" s="15" t="s">
        <v>299</v>
      </c>
      <c r="N32" s="15" t="s">
        <v>302</v>
      </c>
    </row>
    <row r="33">
      <c r="B33" s="15">
        <v>28.0</v>
      </c>
      <c r="C33" s="79">
        <v>0.16172453703703704</v>
      </c>
      <c r="D33" s="15" t="s">
        <v>169</v>
      </c>
      <c r="E33" s="68">
        <v>1800.0</v>
      </c>
      <c r="F33" s="15" t="s">
        <v>121</v>
      </c>
      <c r="G33" s="15" t="s">
        <v>303</v>
      </c>
      <c r="H33" s="15">
        <v>1065.0</v>
      </c>
      <c r="I33" s="68" t="s">
        <v>298</v>
      </c>
      <c r="J33" s="15" t="s">
        <v>304</v>
      </c>
      <c r="N33" s="15" t="s">
        <v>305</v>
      </c>
    </row>
    <row r="34">
      <c r="E34" s="68"/>
      <c r="I34" s="91"/>
    </row>
    <row r="35">
      <c r="B35" s="15">
        <v>29.0</v>
      </c>
      <c r="C35" s="79">
        <v>0.18430575231468538</v>
      </c>
      <c r="D35" s="15" t="s">
        <v>165</v>
      </c>
      <c r="E35" s="17">
        <v>30.0</v>
      </c>
      <c r="F35" s="2" t="s">
        <v>121</v>
      </c>
      <c r="G35" s="15" t="s">
        <v>306</v>
      </c>
      <c r="H35" s="15">
        <v>1065.0</v>
      </c>
      <c r="I35" s="91"/>
      <c r="N35" s="11" t="s">
        <v>307</v>
      </c>
    </row>
    <row r="36">
      <c r="B36" s="15">
        <v>30.0</v>
      </c>
      <c r="C36" s="79">
        <v>0.18865833333256887</v>
      </c>
      <c r="D36" s="15" t="s">
        <v>169</v>
      </c>
      <c r="E36" s="68">
        <v>240.0</v>
      </c>
      <c r="F36" s="2" t="s">
        <v>121</v>
      </c>
      <c r="G36" s="15" t="s">
        <v>308</v>
      </c>
      <c r="I36" s="68"/>
      <c r="K36" s="11"/>
      <c r="N36" s="11" t="s">
        <v>309</v>
      </c>
    </row>
    <row r="37">
      <c r="B37" s="15">
        <v>31.0</v>
      </c>
      <c r="C37" s="79">
        <v>0.1930165393569041</v>
      </c>
      <c r="D37" s="15" t="s">
        <v>169</v>
      </c>
      <c r="E37" s="68">
        <v>240.0</v>
      </c>
      <c r="F37" s="2" t="s">
        <v>121</v>
      </c>
      <c r="I37" s="68"/>
      <c r="L37" s="15" t="s">
        <v>310</v>
      </c>
      <c r="N37" s="11" t="s">
        <v>309</v>
      </c>
    </row>
    <row r="38">
      <c r="B38" s="15">
        <v>32.0</v>
      </c>
      <c r="C38" s="79">
        <v>0.19733310185256414</v>
      </c>
      <c r="D38" s="15" t="s">
        <v>169</v>
      </c>
      <c r="E38" s="68">
        <v>240.0</v>
      </c>
      <c r="F38" s="2" t="s">
        <v>121</v>
      </c>
      <c r="G38" s="15" t="s">
        <v>311</v>
      </c>
      <c r="I38" s="68"/>
      <c r="K38" s="15" t="s">
        <v>205</v>
      </c>
      <c r="N38" s="11" t="s">
        <v>309</v>
      </c>
    </row>
    <row r="39">
      <c r="B39" s="15">
        <v>33.0</v>
      </c>
      <c r="C39" s="79">
        <v>0.20174260417115875</v>
      </c>
      <c r="D39" s="15" t="s">
        <v>165</v>
      </c>
      <c r="E39" s="17">
        <v>30.0</v>
      </c>
      <c r="F39" s="2" t="s">
        <v>121</v>
      </c>
      <c r="G39" s="15" t="s">
        <v>312</v>
      </c>
      <c r="J39" s="15" t="s">
        <v>313</v>
      </c>
      <c r="K39" s="15" t="s">
        <v>314</v>
      </c>
      <c r="L39" s="15" t="s">
        <v>315</v>
      </c>
      <c r="N39" s="11" t="s">
        <v>316</v>
      </c>
    </row>
    <row r="40">
      <c r="B40" s="15">
        <v>34.0</v>
      </c>
      <c r="C40" s="79">
        <v>0.2056624074029969</v>
      </c>
      <c r="D40" s="15" t="s">
        <v>165</v>
      </c>
      <c r="E40" s="17">
        <v>30.0</v>
      </c>
      <c r="F40" s="2" t="s">
        <v>121</v>
      </c>
      <c r="G40" s="15" t="s">
        <v>317</v>
      </c>
      <c r="K40" s="15" t="s">
        <v>318</v>
      </c>
      <c r="L40" s="15" t="s">
        <v>319</v>
      </c>
      <c r="N40" s="11" t="s">
        <v>320</v>
      </c>
    </row>
    <row r="41">
      <c r="B41" s="15">
        <v>35.0</v>
      </c>
      <c r="C41" s="79">
        <v>0.2087116666662041</v>
      </c>
      <c r="D41" s="15" t="s">
        <v>169</v>
      </c>
      <c r="E41" s="68">
        <v>240.0</v>
      </c>
      <c r="F41" s="2" t="s">
        <v>121</v>
      </c>
      <c r="G41" s="15" t="s">
        <v>321</v>
      </c>
      <c r="N41" s="11" t="s">
        <v>322</v>
      </c>
    </row>
    <row r="42">
      <c r="B42" s="15">
        <v>36.0</v>
      </c>
      <c r="C42" s="79">
        <v>0.21349783564801328</v>
      </c>
      <c r="D42" s="15" t="s">
        <v>169</v>
      </c>
      <c r="E42" s="68">
        <v>240.0</v>
      </c>
      <c r="F42" s="2" t="s">
        <v>121</v>
      </c>
      <c r="G42" s="15" t="s">
        <v>323</v>
      </c>
      <c r="L42" s="15" t="s">
        <v>324</v>
      </c>
      <c r="N42" s="11" t="s">
        <v>325</v>
      </c>
    </row>
    <row r="43">
      <c r="B43" s="15">
        <v>37.0</v>
      </c>
      <c r="C43" s="79">
        <v>0.2177657754655229</v>
      </c>
      <c r="D43" s="15" t="s">
        <v>169</v>
      </c>
      <c r="E43" s="68">
        <v>240.0</v>
      </c>
      <c r="F43" s="2" t="s">
        <v>121</v>
      </c>
      <c r="G43" s="15" t="s">
        <v>326</v>
      </c>
      <c r="K43" s="15" t="s">
        <v>327</v>
      </c>
      <c r="N43" s="11" t="s">
        <v>328</v>
      </c>
    </row>
    <row r="45">
      <c r="B45" s="15">
        <v>38.0</v>
      </c>
      <c r="C45" s="79">
        <v>0.22245226851373445</v>
      </c>
      <c r="D45" s="15" t="s">
        <v>122</v>
      </c>
      <c r="E45" s="68" t="s">
        <v>123</v>
      </c>
      <c r="F45" s="15" t="s">
        <v>121</v>
      </c>
    </row>
    <row r="46">
      <c r="B46" s="15">
        <v>39.0</v>
      </c>
      <c r="C46" s="79">
        <v>0.22547556713107042</v>
      </c>
      <c r="D46" s="15" t="s">
        <v>119</v>
      </c>
      <c r="E46" s="68" t="s">
        <v>120</v>
      </c>
      <c r="F46" s="15" t="s">
        <v>121</v>
      </c>
    </row>
    <row r="48">
      <c r="B48" s="15">
        <v>39.0</v>
      </c>
      <c r="C48" s="79">
        <v>0.24588172453513835</v>
      </c>
      <c r="D48" s="82" t="s">
        <v>137</v>
      </c>
      <c r="E48" s="15" t="s">
        <v>146</v>
      </c>
      <c r="F48" s="15" t="s">
        <v>121</v>
      </c>
      <c r="L48" s="15" t="s">
        <v>329</v>
      </c>
      <c r="N48" s="82" t="s">
        <v>330</v>
      </c>
    </row>
    <row r="49">
      <c r="B49" s="15">
        <v>40.0</v>
      </c>
      <c r="C49" s="79">
        <v>0.2492858680561767</v>
      </c>
      <c r="D49" s="82" t="s">
        <v>137</v>
      </c>
      <c r="E49" s="15" t="s">
        <v>331</v>
      </c>
      <c r="F49" s="15" t="s">
        <v>121</v>
      </c>
      <c r="N49" s="82" t="s">
        <v>332</v>
      </c>
    </row>
    <row r="50">
      <c r="B50" s="15">
        <v>41.0</v>
      </c>
      <c r="C50" s="79">
        <v>0.2516632060142001</v>
      </c>
      <c r="D50" s="82" t="s">
        <v>137</v>
      </c>
      <c r="E50" s="15" t="s">
        <v>333</v>
      </c>
      <c r="F50" s="15" t="s">
        <v>121</v>
      </c>
      <c r="N50" s="82" t="s">
        <v>334</v>
      </c>
    </row>
    <row r="51">
      <c r="B51" s="15">
        <v>42.0</v>
      </c>
      <c r="C51" s="79">
        <v>0.25366428241250105</v>
      </c>
      <c r="D51" s="82" t="s">
        <v>137</v>
      </c>
      <c r="E51" s="15" t="s">
        <v>335</v>
      </c>
      <c r="F51" s="15" t="s">
        <v>121</v>
      </c>
      <c r="N51" s="82" t="s">
        <v>336</v>
      </c>
    </row>
    <row r="53">
      <c r="B53" s="68" t="s">
        <v>337</v>
      </c>
      <c r="C53" s="79">
        <v>0.25777671296236804</v>
      </c>
      <c r="D53" s="15" t="s">
        <v>218</v>
      </c>
      <c r="E53" s="15">
        <v>1800.0</v>
      </c>
      <c r="F53" s="15" t="s">
        <v>121</v>
      </c>
    </row>
    <row r="55">
      <c r="B55" s="15">
        <v>46.0</v>
      </c>
      <c r="C55" s="79">
        <v>0.056628634258231614</v>
      </c>
      <c r="D55" s="15" t="s">
        <v>169</v>
      </c>
      <c r="E55" s="68">
        <v>1800.0</v>
      </c>
      <c r="F55" s="15" t="s">
        <v>121</v>
      </c>
      <c r="H55" s="15">
        <v>1050.0</v>
      </c>
      <c r="I55" s="68" t="s">
        <v>167</v>
      </c>
      <c r="N55" s="15" t="s">
        <v>181</v>
      </c>
    </row>
    <row r="56">
      <c r="D56" s="15" t="s">
        <v>169</v>
      </c>
      <c r="E56" s="68">
        <v>1800.0</v>
      </c>
      <c r="F56" s="15" t="s">
        <v>121</v>
      </c>
      <c r="H56" s="15">
        <v>1050.0</v>
      </c>
      <c r="I56" s="68" t="s">
        <v>167</v>
      </c>
      <c r="N56" s="15" t="s">
        <v>184</v>
      </c>
    </row>
    <row r="57">
      <c r="D57" s="15" t="s">
        <v>169</v>
      </c>
      <c r="E57" s="68">
        <v>1800.0</v>
      </c>
      <c r="F57" s="15" t="s">
        <v>121</v>
      </c>
      <c r="H57" s="15">
        <v>1050.0</v>
      </c>
      <c r="I57" s="68" t="s">
        <v>167</v>
      </c>
      <c r="N57" s="15" t="s">
        <v>187</v>
      </c>
    </row>
    <row r="58">
      <c r="D58" s="15" t="s">
        <v>169</v>
      </c>
      <c r="E58" s="68">
        <v>1800.0</v>
      </c>
      <c r="F58" s="15" t="s">
        <v>121</v>
      </c>
      <c r="H58" s="15">
        <v>1050.0</v>
      </c>
      <c r="I58" s="68" t="s">
        <v>167</v>
      </c>
      <c r="N58" s="15" t="s">
        <v>189</v>
      </c>
    </row>
    <row r="59">
      <c r="E59" s="91"/>
      <c r="I59" s="91"/>
    </row>
    <row r="60">
      <c r="E60" s="91"/>
      <c r="I60" s="91"/>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338</v>
      </c>
      <c r="D1" s="43"/>
      <c r="E1" s="43"/>
      <c r="F1" s="44"/>
      <c r="G1" s="41" t="s">
        <v>91</v>
      </c>
      <c r="H1" s="89" t="s">
        <v>339</v>
      </c>
      <c r="I1" s="46"/>
      <c r="J1" s="46"/>
      <c r="K1" s="46"/>
      <c r="L1" s="46"/>
      <c r="M1" s="46"/>
      <c r="N1" s="47"/>
      <c r="O1" s="45"/>
      <c r="P1" s="46"/>
      <c r="Q1" s="46"/>
      <c r="R1" s="46"/>
      <c r="S1" s="47"/>
    </row>
    <row r="2">
      <c r="A2" s="48"/>
      <c r="B2" s="49" t="s">
        <v>92</v>
      </c>
      <c r="C2" s="50" t="s">
        <v>151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340</v>
      </c>
    </row>
    <row r="8">
      <c r="A8" s="15" t="s">
        <v>31</v>
      </c>
      <c r="N8" s="15" t="s">
        <v>280</v>
      </c>
    </row>
    <row r="9">
      <c r="B9" s="15"/>
      <c r="C9" s="79"/>
      <c r="D9" s="15" t="s">
        <v>341</v>
      </c>
      <c r="E9" s="68"/>
      <c r="F9" s="15"/>
    </row>
    <row r="10">
      <c r="B10" s="15">
        <v>47.0</v>
      </c>
      <c r="C10" s="79">
        <v>0.8046356712948182</v>
      </c>
      <c r="D10" s="15" t="s">
        <v>119</v>
      </c>
      <c r="E10" s="68" t="s">
        <v>120</v>
      </c>
      <c r="F10" s="15" t="s">
        <v>121</v>
      </c>
      <c r="N10" s="15" t="s">
        <v>342</v>
      </c>
    </row>
    <row r="11">
      <c r="B11" s="15">
        <v>48.0</v>
      </c>
      <c r="C11" s="79">
        <v>0.8074425694430829</v>
      </c>
      <c r="D11" s="15" t="s">
        <v>122</v>
      </c>
      <c r="E11" s="68" t="s">
        <v>123</v>
      </c>
      <c r="F11" s="15" t="s">
        <v>121</v>
      </c>
      <c r="N11" s="15" t="s">
        <v>162</v>
      </c>
    </row>
    <row r="13">
      <c r="B13" s="15">
        <v>1.0</v>
      </c>
      <c r="C13" s="79">
        <v>0.8317368171265116</v>
      </c>
      <c r="D13" s="15" t="s">
        <v>119</v>
      </c>
      <c r="E13" s="15">
        <v>800.0</v>
      </c>
      <c r="F13" s="15" t="s">
        <v>121</v>
      </c>
      <c r="N13" s="15" t="s">
        <v>343</v>
      </c>
    </row>
    <row r="14">
      <c r="C14" s="79"/>
    </row>
    <row r="15">
      <c r="D15" s="15" t="s">
        <v>344</v>
      </c>
    </row>
    <row r="16">
      <c r="B16" s="15">
        <v>2.0</v>
      </c>
      <c r="C16" s="79">
        <v>0.8538475115783513</v>
      </c>
      <c r="D16" s="15" t="s">
        <v>165</v>
      </c>
      <c r="E16" s="68">
        <v>300.0</v>
      </c>
      <c r="F16" s="15" t="s">
        <v>345</v>
      </c>
      <c r="G16" s="15" t="s">
        <v>346</v>
      </c>
      <c r="H16" s="15">
        <v>1060.0</v>
      </c>
      <c r="I16" s="68" t="s">
        <v>167</v>
      </c>
      <c r="J16" s="15" t="s">
        <v>178</v>
      </c>
    </row>
    <row r="17">
      <c r="B17" s="15">
        <v>3.0</v>
      </c>
      <c r="C17" s="79">
        <v>0.8631645138884778</v>
      </c>
      <c r="D17" s="15" t="s">
        <v>169</v>
      </c>
      <c r="E17" s="68">
        <v>1800.0</v>
      </c>
      <c r="F17" s="15" t="s">
        <v>347</v>
      </c>
      <c r="G17" s="15" t="s">
        <v>348</v>
      </c>
      <c r="H17" s="15">
        <v>1070.0</v>
      </c>
      <c r="I17" s="68" t="s">
        <v>167</v>
      </c>
      <c r="J17" s="15" t="s">
        <v>168</v>
      </c>
      <c r="N17" s="15" t="s">
        <v>349</v>
      </c>
    </row>
    <row r="18">
      <c r="B18" s="15">
        <v>4.0</v>
      </c>
      <c r="C18" s="79">
        <v>0.8859837962962963</v>
      </c>
      <c r="D18" s="15" t="s">
        <v>169</v>
      </c>
      <c r="E18" s="68">
        <v>1800.0</v>
      </c>
      <c r="F18" s="15" t="s">
        <v>350</v>
      </c>
      <c r="H18" s="15">
        <v>1070.0</v>
      </c>
      <c r="I18" s="68" t="s">
        <v>167</v>
      </c>
      <c r="N18" s="15" t="s">
        <v>351</v>
      </c>
    </row>
    <row r="19">
      <c r="B19" s="15">
        <v>5.0</v>
      </c>
      <c r="C19" s="79">
        <v>0.908897546294611</v>
      </c>
      <c r="D19" s="15" t="s">
        <v>169</v>
      </c>
      <c r="E19" s="68">
        <v>1800.0</v>
      </c>
      <c r="F19" s="15" t="s">
        <v>352</v>
      </c>
      <c r="G19" s="16" t="s">
        <v>353</v>
      </c>
      <c r="H19" s="15">
        <v>1070.0</v>
      </c>
      <c r="I19" s="68" t="s">
        <v>167</v>
      </c>
      <c r="J19" s="15" t="s">
        <v>168</v>
      </c>
      <c r="N19" s="15" t="s">
        <v>354</v>
      </c>
    </row>
    <row r="20">
      <c r="B20" s="15">
        <v>6.0</v>
      </c>
      <c r="C20" s="79">
        <v>0.9487196180562023</v>
      </c>
      <c r="D20" s="15" t="s">
        <v>169</v>
      </c>
      <c r="E20" s="68">
        <v>1800.0</v>
      </c>
      <c r="F20" s="15" t="s">
        <v>121</v>
      </c>
      <c r="G20" s="16" t="s">
        <v>355</v>
      </c>
      <c r="H20" s="15">
        <v>1070.0</v>
      </c>
      <c r="I20" s="68" t="s">
        <v>167</v>
      </c>
      <c r="J20" s="15" t="s">
        <v>186</v>
      </c>
      <c r="N20" s="15" t="s">
        <v>181</v>
      </c>
    </row>
    <row r="21">
      <c r="B21" s="15">
        <v>7.0</v>
      </c>
      <c r="C21" s="79">
        <v>0.9709824189776555</v>
      </c>
      <c r="D21" s="15" t="s">
        <v>119</v>
      </c>
      <c r="E21" s="68" t="s">
        <v>120</v>
      </c>
      <c r="F21" s="15" t="s">
        <v>121</v>
      </c>
      <c r="I21" s="91"/>
    </row>
    <row r="22">
      <c r="B22" s="15">
        <v>8.0</v>
      </c>
      <c r="C22" s="79">
        <v>0.9742557870340534</v>
      </c>
      <c r="D22" s="15" t="s">
        <v>122</v>
      </c>
      <c r="E22" s="68" t="s">
        <v>123</v>
      </c>
      <c r="F22" s="15" t="s">
        <v>121</v>
      </c>
      <c r="I22" s="91"/>
      <c r="N22" s="15" t="s">
        <v>162</v>
      </c>
    </row>
    <row r="23">
      <c r="B23" s="15">
        <v>9.0</v>
      </c>
      <c r="C23" s="79">
        <v>0.975696840279852</v>
      </c>
      <c r="D23" s="15" t="s">
        <v>169</v>
      </c>
      <c r="E23" s="68">
        <v>1800.0</v>
      </c>
      <c r="F23" s="15" t="s">
        <v>121</v>
      </c>
      <c r="G23" s="15" t="s">
        <v>356</v>
      </c>
      <c r="H23" s="15">
        <v>1070.0</v>
      </c>
      <c r="I23" s="68" t="s">
        <v>167</v>
      </c>
      <c r="J23" s="15" t="s">
        <v>245</v>
      </c>
      <c r="N23" s="15" t="s">
        <v>184</v>
      </c>
    </row>
    <row r="24">
      <c r="B24" s="15">
        <v>10.0</v>
      </c>
      <c r="C24" s="79">
        <v>0.9978385532449465</v>
      </c>
      <c r="D24" s="15" t="s">
        <v>169</v>
      </c>
      <c r="E24" s="68">
        <v>1800.0</v>
      </c>
      <c r="F24" s="15" t="s">
        <v>121</v>
      </c>
      <c r="G24" s="15" t="s">
        <v>180</v>
      </c>
      <c r="H24" s="15">
        <v>1070.0</v>
      </c>
      <c r="I24" s="68" t="s">
        <v>167</v>
      </c>
      <c r="J24" s="15" t="s">
        <v>242</v>
      </c>
      <c r="N24" s="15" t="s">
        <v>187</v>
      </c>
    </row>
    <row r="25">
      <c r="B25" s="15">
        <v>11.0</v>
      </c>
      <c r="C25" s="79">
        <v>0.020790844908333384</v>
      </c>
      <c r="D25" s="15" t="s">
        <v>169</v>
      </c>
      <c r="E25" s="68">
        <v>1800.0</v>
      </c>
      <c r="F25" s="15" t="s">
        <v>121</v>
      </c>
      <c r="G25" s="15" t="s">
        <v>357</v>
      </c>
      <c r="H25" s="15">
        <v>1070.0</v>
      </c>
      <c r="I25" s="68" t="s">
        <v>167</v>
      </c>
      <c r="J25" s="15" t="s">
        <v>242</v>
      </c>
      <c r="N25" s="15" t="s">
        <v>358</v>
      </c>
    </row>
    <row r="26">
      <c r="D26" s="15" t="s">
        <v>359</v>
      </c>
    </row>
    <row r="27">
      <c r="B27" s="15">
        <v>12.0</v>
      </c>
      <c r="C27" s="79">
        <v>0.04308585647959262</v>
      </c>
      <c r="D27" s="15" t="s">
        <v>169</v>
      </c>
      <c r="E27" s="68">
        <v>1800.0</v>
      </c>
      <c r="F27" s="15" t="s">
        <v>121</v>
      </c>
      <c r="G27" s="15" t="s">
        <v>360</v>
      </c>
      <c r="H27" s="15">
        <v>1070.0</v>
      </c>
      <c r="I27" s="68" t="s">
        <v>167</v>
      </c>
      <c r="J27" s="15" t="s">
        <v>299</v>
      </c>
      <c r="N27" s="15" t="s">
        <v>286</v>
      </c>
    </row>
    <row r="28">
      <c r="B28" s="15">
        <v>13.0</v>
      </c>
      <c r="C28" s="79">
        <v>0.06565760416560806</v>
      </c>
      <c r="D28" s="15" t="s">
        <v>169</v>
      </c>
      <c r="E28" s="68">
        <v>1800.0</v>
      </c>
      <c r="F28" s="15" t="s">
        <v>121</v>
      </c>
      <c r="G28" s="15" t="s">
        <v>361</v>
      </c>
      <c r="H28" s="15">
        <v>1070.0</v>
      </c>
      <c r="I28" s="68" t="s">
        <v>167</v>
      </c>
      <c r="J28" s="15" t="s">
        <v>299</v>
      </c>
      <c r="N28" s="15" t="s">
        <v>176</v>
      </c>
    </row>
    <row r="29">
      <c r="B29" s="15">
        <v>14.0</v>
      </c>
      <c r="C29" s="79">
        <v>0.0875</v>
      </c>
      <c r="D29" s="15" t="s">
        <v>169</v>
      </c>
      <c r="E29" s="68">
        <v>1800.0</v>
      </c>
      <c r="F29" s="15" t="s">
        <v>121</v>
      </c>
      <c r="H29" s="15">
        <v>1070.0</v>
      </c>
      <c r="I29" s="68" t="s">
        <v>167</v>
      </c>
      <c r="J29" s="15" t="s">
        <v>299</v>
      </c>
      <c r="N29" s="15" t="s">
        <v>179</v>
      </c>
    </row>
    <row r="31">
      <c r="B31" s="15">
        <v>15.0</v>
      </c>
      <c r="C31" s="79">
        <v>0.11111167824128643</v>
      </c>
      <c r="D31" s="15" t="s">
        <v>119</v>
      </c>
      <c r="E31" s="68" t="s">
        <v>120</v>
      </c>
      <c r="F31" s="15" t="s">
        <v>121</v>
      </c>
    </row>
    <row r="32">
      <c r="B32" s="15">
        <v>16.0</v>
      </c>
      <c r="C32" s="79">
        <v>0.1144834259248455</v>
      </c>
      <c r="D32" s="15" t="s">
        <v>122</v>
      </c>
      <c r="E32" s="68" t="s">
        <v>123</v>
      </c>
      <c r="F32" s="15" t="s">
        <v>121</v>
      </c>
    </row>
    <row r="33">
      <c r="D33" s="15" t="s">
        <v>362</v>
      </c>
    </row>
    <row r="34">
      <c r="B34" s="15">
        <v>17.0</v>
      </c>
      <c r="C34" s="79">
        <v>0.1305627546244068</v>
      </c>
      <c r="D34" s="15" t="s">
        <v>165</v>
      </c>
      <c r="E34" s="17">
        <v>30.0</v>
      </c>
      <c r="F34" s="2" t="s">
        <v>121</v>
      </c>
      <c r="G34" s="15" t="s">
        <v>363</v>
      </c>
      <c r="H34" s="15">
        <v>1070.0</v>
      </c>
      <c r="I34" s="91"/>
      <c r="N34" s="11" t="s">
        <v>364</v>
      </c>
    </row>
    <row r="35">
      <c r="B35" s="15">
        <v>18.0</v>
      </c>
      <c r="C35" s="79">
        <v>0.13389060184999835</v>
      </c>
      <c r="D35" s="15" t="s">
        <v>169</v>
      </c>
      <c r="E35" s="68">
        <v>240.0</v>
      </c>
      <c r="F35" s="2" t="s">
        <v>121</v>
      </c>
      <c r="G35" s="15" t="s">
        <v>365</v>
      </c>
      <c r="H35" s="15">
        <v>1070.0</v>
      </c>
      <c r="N35" s="11" t="s">
        <v>364</v>
      </c>
    </row>
    <row r="36">
      <c r="B36" s="15">
        <v>19.0</v>
      </c>
      <c r="C36" s="79">
        <v>0.15077093750005588</v>
      </c>
      <c r="D36" s="15" t="s">
        <v>169</v>
      </c>
      <c r="E36" s="68">
        <v>240.0</v>
      </c>
      <c r="F36" s="2" t="s">
        <v>121</v>
      </c>
      <c r="H36" s="15">
        <v>1070.0</v>
      </c>
      <c r="K36" s="15" t="s">
        <v>205</v>
      </c>
      <c r="L36" s="15" t="s">
        <v>310</v>
      </c>
      <c r="N36" s="11" t="s">
        <v>364</v>
      </c>
    </row>
    <row r="37">
      <c r="B37" s="15">
        <v>20.0</v>
      </c>
      <c r="C37" s="79">
        <v>0.15079239583428716</v>
      </c>
      <c r="D37" s="15" t="s">
        <v>169</v>
      </c>
      <c r="E37" s="68">
        <v>240.0</v>
      </c>
      <c r="F37" s="2" t="s">
        <v>121</v>
      </c>
      <c r="H37" s="15">
        <v>1070.0</v>
      </c>
      <c r="L37" s="15" t="s">
        <v>310</v>
      </c>
      <c r="N37" s="11" t="s">
        <v>364</v>
      </c>
    </row>
    <row r="38">
      <c r="B38" s="15">
        <v>49.0</v>
      </c>
      <c r="C38" s="79">
        <v>0.1509286111104302</v>
      </c>
      <c r="D38" s="15" t="s">
        <v>165</v>
      </c>
      <c r="E38" s="17">
        <v>30.0</v>
      </c>
      <c r="F38" s="2" t="s">
        <v>121</v>
      </c>
      <c r="G38" s="15" t="s">
        <v>366</v>
      </c>
      <c r="H38" s="15">
        <v>1070.0</v>
      </c>
      <c r="N38" s="11" t="s">
        <v>367</v>
      </c>
    </row>
    <row r="39">
      <c r="B39" s="15">
        <v>50.0</v>
      </c>
      <c r="C39" s="79">
        <v>0.15471497685211943</v>
      </c>
      <c r="D39" s="15" t="s">
        <v>169</v>
      </c>
      <c r="E39" s="68">
        <v>240.0</v>
      </c>
      <c r="F39" s="2" t="s">
        <v>121</v>
      </c>
      <c r="G39" s="15" t="s">
        <v>368</v>
      </c>
      <c r="H39" s="15">
        <v>1070.0</v>
      </c>
      <c r="K39" s="15" t="s">
        <v>255</v>
      </c>
      <c r="N39" s="11" t="s">
        <v>367</v>
      </c>
    </row>
    <row r="40">
      <c r="B40" s="15"/>
      <c r="D40" s="15" t="s">
        <v>369</v>
      </c>
      <c r="E40" s="68"/>
      <c r="F40" s="2"/>
      <c r="H40" s="15"/>
      <c r="N40" s="11"/>
    </row>
    <row r="41">
      <c r="B41" s="15"/>
      <c r="D41" s="15"/>
      <c r="E41" s="68"/>
      <c r="F41" s="2"/>
      <c r="H41" s="15"/>
      <c r="N41" s="11"/>
    </row>
    <row r="42">
      <c r="B42" s="15" t="s">
        <v>370</v>
      </c>
      <c r="C42" s="79">
        <v>0.16797376157774124</v>
      </c>
      <c r="D42" s="15" t="s">
        <v>282</v>
      </c>
      <c r="E42" s="15">
        <v>0.0</v>
      </c>
      <c r="F42" s="15" t="s">
        <v>121</v>
      </c>
      <c r="H42" s="15"/>
      <c r="N42" s="11"/>
    </row>
    <row r="43">
      <c r="B43" s="15" t="s">
        <v>371</v>
      </c>
      <c r="C43" s="79">
        <v>0.19344659722264623</v>
      </c>
      <c r="D43" s="15" t="s">
        <v>282</v>
      </c>
      <c r="E43" s="15">
        <v>0.0</v>
      </c>
      <c r="F43" s="15" t="s">
        <v>121</v>
      </c>
      <c r="N43" s="11"/>
    </row>
    <row r="44">
      <c r="D44" s="15" t="s">
        <v>372</v>
      </c>
      <c r="E44" s="68"/>
      <c r="F44" s="2"/>
      <c r="N44" s="11"/>
    </row>
    <row r="45">
      <c r="I45" s="15" t="s">
        <v>373</v>
      </c>
      <c r="J45" s="15" t="s">
        <v>374</v>
      </c>
    </row>
    <row r="46">
      <c r="I46" s="15" t="s">
        <v>375</v>
      </c>
      <c r="J46" s="15" t="s">
        <v>376</v>
      </c>
      <c r="K46" s="15" t="s">
        <v>377</v>
      </c>
      <c r="L46" s="15" t="s">
        <v>378</v>
      </c>
      <c r="N46" s="15" t="s">
        <v>379</v>
      </c>
    </row>
    <row r="47">
      <c r="I47" s="15" t="s">
        <v>375</v>
      </c>
      <c r="J47" s="15" t="s">
        <v>380</v>
      </c>
      <c r="K47" s="15" t="s">
        <v>381</v>
      </c>
      <c r="L47" s="15" t="s">
        <v>382</v>
      </c>
      <c r="N47" s="15" t="s">
        <v>383</v>
      </c>
    </row>
    <row r="48">
      <c r="I48" s="15" t="s">
        <v>384</v>
      </c>
      <c r="J48" s="15" t="s">
        <v>385</v>
      </c>
      <c r="K48" s="15" t="s">
        <v>386</v>
      </c>
      <c r="L48" s="15" t="s">
        <v>387</v>
      </c>
      <c r="N48" s="15" t="s">
        <v>388</v>
      </c>
    </row>
    <row r="49">
      <c r="I49" s="15" t="s">
        <v>375</v>
      </c>
      <c r="J49" s="15" t="s">
        <v>389</v>
      </c>
      <c r="K49" s="15" t="s">
        <v>390</v>
      </c>
      <c r="L49" s="15" t="s">
        <v>391</v>
      </c>
      <c r="N49" s="15" t="s">
        <v>392</v>
      </c>
    </row>
    <row r="50">
      <c r="I50" s="15" t="s">
        <v>375</v>
      </c>
      <c r="J50" s="15" t="s">
        <v>393</v>
      </c>
      <c r="K50" s="15" t="s">
        <v>394</v>
      </c>
      <c r="L50" s="15" t="s">
        <v>395</v>
      </c>
      <c r="N50" s="15" t="s">
        <v>396</v>
      </c>
    </row>
    <row r="52">
      <c r="B52" s="15">
        <v>71.0</v>
      </c>
      <c r="C52" s="79">
        <v>0.2097537847221247</v>
      </c>
      <c r="D52" s="15" t="s">
        <v>218</v>
      </c>
      <c r="E52" s="15">
        <v>1800.0</v>
      </c>
      <c r="F52" s="15" t="s">
        <v>121</v>
      </c>
    </row>
    <row r="54">
      <c r="C54" s="79">
        <v>0.22945886573870666</v>
      </c>
      <c r="D54" s="15" t="s">
        <v>397</v>
      </c>
    </row>
    <row r="56">
      <c r="B56" s="15" t="s">
        <v>398</v>
      </c>
      <c r="C56" s="79">
        <v>0.23212644676095806</v>
      </c>
      <c r="D56" s="15" t="s">
        <v>218</v>
      </c>
      <c r="E56" s="15">
        <v>1800.0</v>
      </c>
      <c r="F56" s="15" t="s">
        <v>121</v>
      </c>
    </row>
    <row r="58">
      <c r="C58" s="90"/>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6.0" topLeftCell="A7" activePane="bottomLeft" state="frozen"/>
      <selection activeCell="B8" sqref="B8" pane="bottomLeft"/>
    </sheetView>
  </sheetViews>
  <sheetFormatPr customHeight="1" defaultColWidth="12.63" defaultRowHeight="15.75"/>
  <cols>
    <col customWidth="1" min="14" max="14" width="30.88"/>
  </cols>
  <sheetData>
    <row r="1">
      <c r="A1" s="40"/>
      <c r="B1" s="41" t="s">
        <v>90</v>
      </c>
      <c r="C1" s="42" t="s">
        <v>399</v>
      </c>
      <c r="D1" s="43"/>
      <c r="E1" s="43"/>
      <c r="F1" s="44"/>
      <c r="G1" s="41" t="s">
        <v>91</v>
      </c>
      <c r="H1" s="89" t="s">
        <v>400</v>
      </c>
      <c r="I1" s="46"/>
      <c r="J1" s="46"/>
      <c r="K1" s="46"/>
      <c r="L1" s="46"/>
      <c r="M1" s="46"/>
      <c r="N1" s="47"/>
      <c r="O1" s="45"/>
      <c r="P1" s="46"/>
      <c r="Q1" s="46"/>
      <c r="R1" s="46"/>
      <c r="S1" s="47"/>
    </row>
    <row r="2">
      <c r="A2" s="48"/>
      <c r="B2" s="49" t="s">
        <v>92</v>
      </c>
      <c r="C2" s="50" t="s">
        <v>151</v>
      </c>
      <c r="D2" s="51"/>
      <c r="E2" s="51"/>
      <c r="F2" s="52"/>
      <c r="G2" s="53" t="s">
        <v>93</v>
      </c>
      <c r="H2" s="54" t="s">
        <v>94</v>
      </c>
      <c r="I2" s="46"/>
      <c r="J2" s="46"/>
      <c r="K2" s="46"/>
      <c r="L2" s="46"/>
      <c r="M2" s="46"/>
      <c r="N2" s="47"/>
      <c r="O2" s="45"/>
      <c r="P2" s="46"/>
      <c r="Q2" s="46"/>
      <c r="R2" s="46"/>
      <c r="S2" s="47"/>
    </row>
    <row r="3">
      <c r="A3" s="55"/>
      <c r="B3" s="56"/>
      <c r="C3" s="56"/>
      <c r="D3" s="56"/>
      <c r="E3" s="56"/>
      <c r="F3" s="56"/>
      <c r="G3" s="56"/>
      <c r="H3" s="56"/>
      <c r="I3" s="56"/>
      <c r="J3" s="56"/>
      <c r="K3" s="56"/>
      <c r="L3" s="56"/>
      <c r="M3" s="56"/>
      <c r="N3" s="56"/>
      <c r="O3" s="45"/>
      <c r="P3" s="46"/>
      <c r="Q3" s="46"/>
      <c r="R3" s="46"/>
      <c r="S3" s="47"/>
    </row>
    <row r="4">
      <c r="A4" s="48"/>
      <c r="B4" s="40"/>
      <c r="C4" s="40"/>
      <c r="D4" s="40"/>
      <c r="E4" s="40"/>
      <c r="F4" s="40"/>
      <c r="G4" s="40"/>
      <c r="H4" s="40"/>
      <c r="I4" s="40"/>
      <c r="J4" s="40"/>
      <c r="K4" s="40"/>
      <c r="L4" s="40"/>
      <c r="M4" s="40"/>
      <c r="N4" s="40"/>
      <c r="O4" s="45"/>
      <c r="P4" s="46"/>
      <c r="Q4" s="46"/>
      <c r="R4" s="46"/>
      <c r="S4" s="47"/>
    </row>
    <row r="5">
      <c r="A5" s="57" t="s">
        <v>95</v>
      </c>
      <c r="B5" s="58" t="s">
        <v>96</v>
      </c>
      <c r="C5" s="58" t="s">
        <v>97</v>
      </c>
      <c r="D5" s="59"/>
      <c r="E5" s="60" t="s">
        <v>98</v>
      </c>
      <c r="F5" s="60" t="s">
        <v>99</v>
      </c>
      <c r="G5" s="59"/>
      <c r="H5" s="59"/>
      <c r="I5" s="60" t="s">
        <v>100</v>
      </c>
      <c r="J5" s="60" t="s">
        <v>101</v>
      </c>
      <c r="K5" s="61" t="s">
        <v>102</v>
      </c>
      <c r="L5" s="46"/>
      <c r="M5" s="47"/>
      <c r="N5" s="62" t="s">
        <v>103</v>
      </c>
      <c r="O5" s="63" t="s">
        <v>104</v>
      </c>
      <c r="S5" s="64"/>
    </row>
    <row r="6">
      <c r="A6" s="57" t="s">
        <v>105</v>
      </c>
      <c r="B6" s="47"/>
      <c r="C6" s="47"/>
      <c r="D6" s="60" t="s">
        <v>106</v>
      </c>
      <c r="E6" s="60" t="s">
        <v>107</v>
      </c>
      <c r="F6" s="60" t="s">
        <v>108</v>
      </c>
      <c r="G6" s="60" t="s">
        <v>109</v>
      </c>
      <c r="H6" s="60" t="s">
        <v>110</v>
      </c>
      <c r="I6" s="60" t="s">
        <v>111</v>
      </c>
      <c r="J6" s="60" t="s">
        <v>112</v>
      </c>
      <c r="K6" s="60" t="s">
        <v>113</v>
      </c>
      <c r="L6" s="60" t="s">
        <v>114</v>
      </c>
      <c r="M6" s="60" t="s">
        <v>115</v>
      </c>
      <c r="N6" s="47"/>
      <c r="O6" s="46"/>
      <c r="P6" s="46"/>
      <c r="Q6" s="46"/>
      <c r="R6" s="46"/>
      <c r="S6" s="47"/>
    </row>
    <row r="7">
      <c r="A7" s="65"/>
      <c r="B7" s="52"/>
      <c r="C7" s="66" t="s">
        <v>116</v>
      </c>
      <c r="D7" s="2"/>
      <c r="E7" s="2"/>
      <c r="F7" s="2"/>
      <c r="G7" s="2"/>
      <c r="H7" s="2"/>
      <c r="I7" s="2"/>
      <c r="J7" s="2"/>
      <c r="K7" s="2"/>
      <c r="L7" s="2"/>
      <c r="M7" s="2"/>
      <c r="N7" s="67" t="s">
        <v>401</v>
      </c>
    </row>
    <row r="8">
      <c r="A8" s="11" t="s">
        <v>29</v>
      </c>
      <c r="N8" s="15" t="s">
        <v>280</v>
      </c>
    </row>
    <row r="9">
      <c r="B9" s="15">
        <v>1.0</v>
      </c>
      <c r="C9" s="79">
        <v>0.7950374652791652</v>
      </c>
      <c r="D9" s="15" t="s">
        <v>119</v>
      </c>
      <c r="E9" s="68" t="s">
        <v>120</v>
      </c>
      <c r="F9" s="15" t="s">
        <v>121</v>
      </c>
      <c r="N9" s="15" t="s">
        <v>402</v>
      </c>
    </row>
    <row r="10">
      <c r="B10" s="15">
        <v>2.0</v>
      </c>
      <c r="C10" s="79">
        <v>0.7980990972209838</v>
      </c>
      <c r="D10" s="15" t="s">
        <v>122</v>
      </c>
      <c r="E10" s="68" t="s">
        <v>123</v>
      </c>
      <c r="F10" s="15" t="s">
        <v>121</v>
      </c>
      <c r="N10" s="15" t="s">
        <v>403</v>
      </c>
    </row>
    <row r="11">
      <c r="B11" s="15">
        <v>3.0</v>
      </c>
      <c r="C11" s="79">
        <v>0.8147745601891074</v>
      </c>
      <c r="D11" s="15" t="s">
        <v>122</v>
      </c>
      <c r="E11" s="68" t="s">
        <v>123</v>
      </c>
      <c r="F11" s="15" t="s">
        <v>121</v>
      </c>
      <c r="N11" s="15" t="s">
        <v>162</v>
      </c>
    </row>
    <row r="12">
      <c r="B12" s="15">
        <v>4.0</v>
      </c>
      <c r="C12" s="79">
        <v>0.8206757870357251</v>
      </c>
      <c r="D12" s="15" t="s">
        <v>119</v>
      </c>
      <c r="E12" s="68" t="s">
        <v>120</v>
      </c>
      <c r="F12" s="15" t="s">
        <v>121</v>
      </c>
      <c r="N12" s="15" t="s">
        <v>163</v>
      </c>
    </row>
    <row r="13">
      <c r="B13" s="95">
        <v>45418.0</v>
      </c>
      <c r="C13" s="79">
        <v>0.8272848032356706</v>
      </c>
      <c r="D13" s="15" t="s">
        <v>218</v>
      </c>
      <c r="E13" s="15">
        <v>1800.0</v>
      </c>
      <c r="F13" s="15" t="s">
        <v>121</v>
      </c>
    </row>
    <row r="14">
      <c r="B14" s="95">
        <v>45481.0</v>
      </c>
      <c r="C14" s="79">
        <v>0.8873102546349401</v>
      </c>
      <c r="D14" s="15" t="s">
        <v>218</v>
      </c>
      <c r="E14" s="15">
        <v>1800.0</v>
      </c>
      <c r="F14" s="15" t="s">
        <v>121</v>
      </c>
    </row>
    <row r="16">
      <c r="C16" s="79">
        <v>0.9318925231491448</v>
      </c>
      <c r="D16" s="15" t="s">
        <v>404</v>
      </c>
    </row>
    <row r="18">
      <c r="A18" s="15" t="s">
        <v>24</v>
      </c>
    </row>
    <row r="19">
      <c r="B19" s="15">
        <v>9.0</v>
      </c>
      <c r="C19" s="79">
        <v>0.011043819446058478</v>
      </c>
      <c r="D19" s="15" t="s">
        <v>119</v>
      </c>
      <c r="E19" s="68" t="s">
        <v>120</v>
      </c>
      <c r="F19" s="15" t="s">
        <v>121</v>
      </c>
      <c r="N19" s="16" t="s">
        <v>405</v>
      </c>
    </row>
    <row r="20">
      <c r="B20" s="15">
        <v>10.0</v>
      </c>
      <c r="C20" s="79">
        <v>0.014184953703079373</v>
      </c>
      <c r="D20" s="15" t="s">
        <v>122</v>
      </c>
      <c r="E20" s="68" t="s">
        <v>123</v>
      </c>
      <c r="F20" s="15" t="s">
        <v>121</v>
      </c>
      <c r="N20" s="15" t="s">
        <v>406</v>
      </c>
    </row>
    <row r="21">
      <c r="B21" s="15">
        <v>11.0</v>
      </c>
      <c r="C21" s="79">
        <v>0.02332719907280989</v>
      </c>
      <c r="D21" s="15" t="s">
        <v>122</v>
      </c>
      <c r="E21" s="68" t="s">
        <v>123</v>
      </c>
      <c r="F21" s="15" t="s">
        <v>121</v>
      </c>
      <c r="N21" s="15" t="s">
        <v>162</v>
      </c>
    </row>
    <row r="22">
      <c r="B22" s="15">
        <v>12.0</v>
      </c>
      <c r="C22" s="79">
        <v>0.026339548610849306</v>
      </c>
      <c r="D22" s="15" t="s">
        <v>119</v>
      </c>
      <c r="E22" s="68" t="s">
        <v>120</v>
      </c>
      <c r="F22" s="15" t="s">
        <v>121</v>
      </c>
      <c r="N22" s="15" t="s">
        <v>407</v>
      </c>
    </row>
    <row r="23">
      <c r="D23" s="15" t="s">
        <v>408</v>
      </c>
    </row>
    <row r="24">
      <c r="A24" s="2"/>
      <c r="B24" s="17">
        <v>13.0</v>
      </c>
      <c r="C24" s="96">
        <v>0.056628634258231614</v>
      </c>
      <c r="D24" s="97" t="s">
        <v>169</v>
      </c>
      <c r="E24" s="92">
        <v>1800.0</v>
      </c>
      <c r="F24" s="2" t="s">
        <v>121</v>
      </c>
      <c r="G24" s="11" t="s">
        <v>409</v>
      </c>
      <c r="H24" s="92">
        <v>1050.0</v>
      </c>
      <c r="I24" s="92" t="s">
        <v>167</v>
      </c>
      <c r="J24" s="11" t="s">
        <v>186</v>
      </c>
      <c r="K24" s="2"/>
      <c r="L24" s="2"/>
      <c r="M24" s="2"/>
      <c r="N24" s="11" t="s">
        <v>410</v>
      </c>
      <c r="O24" s="2"/>
      <c r="P24" s="2"/>
      <c r="Q24" s="2"/>
      <c r="R24" s="2"/>
      <c r="S24" s="2"/>
      <c r="T24" s="2"/>
      <c r="U24" s="2"/>
      <c r="V24" s="2"/>
      <c r="W24" s="2"/>
      <c r="X24" s="2"/>
      <c r="Y24" s="2"/>
      <c r="Z24" s="2"/>
      <c r="AA24" s="2"/>
    </row>
    <row r="25">
      <c r="A25" s="2"/>
      <c r="B25" s="11">
        <v>14.0</v>
      </c>
      <c r="C25" s="23">
        <v>0.08603009259259259</v>
      </c>
      <c r="D25" s="2" t="s">
        <v>169</v>
      </c>
      <c r="E25" s="92">
        <v>1800.0</v>
      </c>
      <c r="F25" s="2" t="s">
        <v>121</v>
      </c>
      <c r="G25" s="11" t="s">
        <v>411</v>
      </c>
      <c r="H25" s="92">
        <v>1050.0</v>
      </c>
      <c r="I25" s="92" t="s">
        <v>167</v>
      </c>
      <c r="J25" s="11" t="s">
        <v>245</v>
      </c>
      <c r="K25" s="2"/>
      <c r="L25" s="2"/>
      <c r="M25" s="2"/>
      <c r="N25" s="11" t="s">
        <v>412</v>
      </c>
      <c r="O25" s="2"/>
      <c r="P25" s="2"/>
      <c r="Q25" s="2"/>
      <c r="R25" s="2"/>
      <c r="S25" s="2"/>
      <c r="T25" s="2"/>
      <c r="U25" s="2"/>
      <c r="V25" s="2"/>
      <c r="W25" s="2"/>
      <c r="X25" s="2"/>
      <c r="Y25" s="2"/>
      <c r="Z25" s="2"/>
      <c r="AA25" s="2"/>
    </row>
    <row r="26">
      <c r="A26" s="2"/>
      <c r="B26" s="11">
        <v>15.0</v>
      </c>
      <c r="C26" s="23">
        <v>0.11454861111111111</v>
      </c>
      <c r="D26" s="11" t="s">
        <v>119</v>
      </c>
      <c r="E26" s="17" t="s">
        <v>120</v>
      </c>
      <c r="F26" s="11" t="s">
        <v>121</v>
      </c>
      <c r="G26" s="2"/>
      <c r="H26" s="92"/>
      <c r="I26" s="92"/>
      <c r="J26" s="2"/>
      <c r="K26" s="2"/>
      <c r="L26" s="2"/>
      <c r="M26" s="2"/>
      <c r="N26" s="2"/>
      <c r="O26" s="2"/>
      <c r="P26" s="2"/>
      <c r="Q26" s="2"/>
      <c r="R26" s="2"/>
      <c r="S26" s="2"/>
      <c r="T26" s="2"/>
      <c r="U26" s="2"/>
      <c r="V26" s="2"/>
      <c r="W26" s="2"/>
      <c r="X26" s="2"/>
      <c r="Y26" s="2"/>
      <c r="Z26" s="2"/>
      <c r="AA26" s="2"/>
    </row>
    <row r="27">
      <c r="A27" s="2"/>
      <c r="B27" s="11">
        <v>16.0</v>
      </c>
      <c r="C27" s="23">
        <v>0.1174926504609175</v>
      </c>
      <c r="D27" s="11" t="s">
        <v>122</v>
      </c>
      <c r="E27" s="17" t="s">
        <v>123</v>
      </c>
      <c r="F27" s="11" t="s">
        <v>121</v>
      </c>
      <c r="G27" s="2"/>
      <c r="H27" s="92"/>
      <c r="I27" s="92"/>
      <c r="J27" s="2"/>
      <c r="K27" s="2"/>
      <c r="L27" s="2"/>
      <c r="M27" s="2"/>
      <c r="N27" s="2"/>
      <c r="O27" s="2"/>
      <c r="P27" s="2"/>
      <c r="Q27" s="2"/>
      <c r="R27" s="2"/>
      <c r="S27" s="2"/>
      <c r="T27" s="2"/>
      <c r="U27" s="2"/>
      <c r="V27" s="2"/>
      <c r="W27" s="2"/>
      <c r="X27" s="2"/>
      <c r="Y27" s="2"/>
      <c r="Z27" s="2"/>
      <c r="AA27" s="2"/>
    </row>
    <row r="28">
      <c r="A28" s="2"/>
      <c r="B28" s="11"/>
      <c r="C28" s="23"/>
      <c r="D28" s="11" t="s">
        <v>413</v>
      </c>
      <c r="E28" s="92"/>
      <c r="F28" s="2"/>
      <c r="G28" s="11"/>
      <c r="H28" s="92"/>
      <c r="I28" s="92"/>
      <c r="J28" s="11"/>
      <c r="K28" s="2"/>
      <c r="L28" s="2"/>
      <c r="M28" s="2"/>
      <c r="N28" s="11"/>
      <c r="O28" s="2"/>
      <c r="P28" s="2"/>
      <c r="Q28" s="2"/>
      <c r="R28" s="2"/>
      <c r="S28" s="2"/>
      <c r="T28" s="2"/>
      <c r="U28" s="2"/>
      <c r="V28" s="2"/>
      <c r="W28" s="2"/>
      <c r="X28" s="2"/>
      <c r="Y28" s="2"/>
      <c r="Z28" s="2"/>
      <c r="AA28" s="2"/>
    </row>
    <row r="29">
      <c r="A29" s="2"/>
      <c r="B29" s="11">
        <v>17.0</v>
      </c>
      <c r="C29" s="23">
        <v>0.1400155208320939</v>
      </c>
      <c r="D29" s="2" t="s">
        <v>169</v>
      </c>
      <c r="E29" s="92">
        <v>1800.0</v>
      </c>
      <c r="F29" s="2" t="s">
        <v>121</v>
      </c>
      <c r="G29" s="11" t="s">
        <v>414</v>
      </c>
      <c r="H29" s="92">
        <v>1050.0</v>
      </c>
      <c r="I29" s="92" t="s">
        <v>167</v>
      </c>
      <c r="J29" s="11" t="s">
        <v>175</v>
      </c>
      <c r="K29" s="2"/>
      <c r="L29" s="2"/>
      <c r="M29" s="2"/>
      <c r="N29" s="11" t="s">
        <v>415</v>
      </c>
      <c r="O29" s="2"/>
      <c r="P29" s="2"/>
      <c r="Q29" s="2"/>
      <c r="R29" s="2"/>
      <c r="S29" s="2"/>
      <c r="T29" s="2"/>
      <c r="U29" s="2"/>
      <c r="V29" s="2"/>
      <c r="W29" s="2"/>
      <c r="X29" s="2"/>
      <c r="Y29" s="2"/>
      <c r="Z29" s="2"/>
      <c r="AA29" s="2"/>
    </row>
    <row r="30">
      <c r="A30" s="2"/>
      <c r="B30" s="2"/>
      <c r="C30" s="2"/>
      <c r="D30" s="11" t="s">
        <v>416</v>
      </c>
      <c r="E30" s="92"/>
      <c r="F30" s="2"/>
      <c r="G30" s="2"/>
      <c r="H30" s="92"/>
      <c r="I30" s="92"/>
      <c r="J30" s="2"/>
      <c r="K30" s="2"/>
      <c r="L30" s="2"/>
      <c r="M30" s="2"/>
      <c r="N30" s="2"/>
      <c r="O30" s="2"/>
      <c r="P30" s="2"/>
      <c r="Q30" s="2"/>
      <c r="R30" s="2"/>
      <c r="S30" s="2"/>
      <c r="T30" s="2"/>
      <c r="U30" s="2"/>
      <c r="V30" s="2"/>
      <c r="W30" s="2"/>
      <c r="X30" s="2"/>
      <c r="Y30" s="2"/>
      <c r="Z30" s="2"/>
      <c r="AA30" s="2"/>
    </row>
    <row r="31">
      <c r="B31" s="15">
        <v>18.0</v>
      </c>
      <c r="C31" s="79">
        <v>0.17657819444139022</v>
      </c>
      <c r="D31" s="15" t="s">
        <v>119</v>
      </c>
      <c r="E31" s="68">
        <v>800.0</v>
      </c>
      <c r="F31" s="15" t="s">
        <v>121</v>
      </c>
      <c r="N31" s="15" t="s">
        <v>417</v>
      </c>
    </row>
    <row r="32">
      <c r="B32" s="68" t="s">
        <v>418</v>
      </c>
      <c r="C32" s="79">
        <v>0.19312574074137956</v>
      </c>
      <c r="D32" s="15" t="s">
        <v>218</v>
      </c>
      <c r="E32" s="15">
        <v>1800.0</v>
      </c>
      <c r="F32" s="15" t="s">
        <v>121</v>
      </c>
    </row>
    <row r="33">
      <c r="C33" s="79">
        <v>0.1985763888888889</v>
      </c>
      <c r="D33" s="15" t="s">
        <v>419</v>
      </c>
    </row>
  </sheetData>
  <mergeCells count="13">
    <mergeCell ref="B5:B6"/>
    <mergeCell ref="C5:C6"/>
    <mergeCell ref="K5:M5"/>
    <mergeCell ref="N5:N6"/>
    <mergeCell ref="O5:S6"/>
    <mergeCell ref="O7:S7"/>
    <mergeCell ref="C1:F1"/>
    <mergeCell ref="H1:N1"/>
    <mergeCell ref="O1:S1"/>
    <mergeCell ref="H2:N2"/>
    <mergeCell ref="O2:S2"/>
    <mergeCell ref="O3:S3"/>
    <mergeCell ref="O4:S4"/>
  </mergeCells>
  <drawing r:id="rId1"/>
</worksheet>
</file>