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23.xml"/>
  <Override ContentType="application/vnd.openxmlformats-officedocument.spreadsheetml.worksheet+xml" PartName="/xl/worksheets/sheet4.xml"/>
  <Override ContentType="application/vnd.openxmlformats-officedocument.spreadsheetml.worksheet+xml" PartName="/xl/worksheets/sheet10.xml"/>
  <Override ContentType="application/vnd.openxmlformats-officedocument.spreadsheetml.worksheet+xml" PartName="/xl/worksheets/sheet12.xml"/>
  <Override ContentType="application/vnd.openxmlformats-officedocument.spreadsheetml.worksheet+xml" PartName="/xl/worksheets/sheet17.xml"/>
  <Override ContentType="application/vnd.openxmlformats-officedocument.spreadsheetml.worksheet+xml" PartName="/xl/worksheets/sheet15.xml"/>
  <Override ContentType="application/vnd.openxmlformats-officedocument.spreadsheetml.worksheet+xml" PartName="/xl/worksheets/sheet19.xml"/>
  <Override ContentType="application/vnd.openxmlformats-officedocument.spreadsheetml.worksheet+xml" PartName="/xl/worksheets/sheet2.xml"/>
  <Override ContentType="application/vnd.openxmlformats-officedocument.spreadsheetml.worksheet+xml" PartName="/xl/worksheets/sheet6.xml"/>
  <Override ContentType="application/vnd.openxmlformats-officedocument.spreadsheetml.worksheet+xml" PartName="/xl/worksheets/sheet8.xml"/>
  <Override ContentType="application/vnd.openxmlformats-officedocument.spreadsheetml.worksheet+xml" PartName="/xl/worksheets/sheet21.xml"/>
  <Override ContentType="application/vnd.openxmlformats-officedocument.spreadsheetml.worksheet+xml" PartName="/xl/worksheets/sheet16.xml"/>
  <Override ContentType="application/vnd.openxmlformats-officedocument.spreadsheetml.worksheet+xml" PartName="/xl/worksheets/sheet5.xml"/>
  <Override ContentType="application/vnd.openxmlformats-officedocument.spreadsheetml.worksheet+xml" PartName="/xl/worksheets/sheet11.xml"/>
  <Override ContentType="application/vnd.openxmlformats-officedocument.spreadsheetml.worksheet+xml" PartName="/xl/worksheets/sheet14.xml"/>
  <Override ContentType="application/vnd.openxmlformats-officedocument.spreadsheetml.worksheet+xml" PartName="/xl/worksheets/sheet20.xml"/>
  <Override ContentType="application/vnd.openxmlformats-officedocument.spreadsheetml.worksheet+xml" PartName="/xl/worksheets/sheet13.xml"/>
  <Override ContentType="application/vnd.openxmlformats-officedocument.spreadsheetml.worksheet+xml" PartName="/xl/worksheets/sheet1.xml"/>
  <Override ContentType="application/vnd.openxmlformats-officedocument.spreadsheetml.worksheet+xml" PartName="/xl/worksheets/sheet18.xml"/>
  <Override ContentType="application/vnd.openxmlformats-officedocument.spreadsheetml.worksheet+xml" PartName="/xl/worksheets/sheet3.xml"/>
  <Override ContentType="application/vnd.openxmlformats-officedocument.spreadsheetml.worksheet+xml" PartName="/xl/worksheets/sheet9.xml"/>
  <Override ContentType="application/vnd.openxmlformats-officedocument.spreadsheetml.worksheet+xml" PartName="/xl/worksheets/sheet22.xml"/>
  <Override ContentType="application/vnd.openxmlformats-officedocument.spreadsheetml.worksheet+xml" PartName="/xl/worksheets/sheet7.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10.xml"/>
  <Override ContentType="application/vnd.openxmlformats-officedocument.drawing+xml" PartName="/xl/drawings/drawing9.xml"/>
  <Override ContentType="application/vnd.openxmlformats-officedocument.drawing+xml" PartName="/xl/drawings/drawing13.xml"/>
  <Override ContentType="application/vnd.openxmlformats-officedocument.drawing+xml" PartName="/xl/drawings/drawing6.xml"/>
  <Override ContentType="application/vnd.openxmlformats-officedocument.drawing+xml" PartName="/xl/drawings/drawing15.xml"/>
  <Override ContentType="application/vnd.openxmlformats-officedocument.drawing+xml" PartName="/xl/drawings/drawing1.xml"/>
  <Override ContentType="application/vnd.openxmlformats-officedocument.drawing+xml" PartName="/xl/drawings/drawing12.xml"/>
  <Override ContentType="application/vnd.openxmlformats-officedocument.drawing+xml" PartName="/xl/drawings/drawing17.xml"/>
  <Override ContentType="application/vnd.openxmlformats-officedocument.drawing+xml" PartName="/xl/drawings/drawing23.xml"/>
  <Override ContentType="application/vnd.openxmlformats-officedocument.drawing+xml" PartName="/xl/drawings/drawing21.xml"/>
  <Override ContentType="application/vnd.openxmlformats-officedocument.drawing+xml" PartName="/xl/drawings/drawing8.xml"/>
  <Override ContentType="application/vnd.openxmlformats-officedocument.drawing+xml" PartName="/xl/drawings/drawing16.xml"/>
  <Override ContentType="application/vnd.openxmlformats-officedocument.drawing+xml" PartName="/xl/drawings/drawing19.xml"/>
  <Override ContentType="application/vnd.openxmlformats-officedocument.drawing+xml" PartName="/xl/drawings/drawing3.xml"/>
  <Override ContentType="application/vnd.openxmlformats-officedocument.drawing+xml" PartName="/xl/drawings/drawing14.xml"/>
  <Override ContentType="application/vnd.openxmlformats-officedocument.drawing+xml" PartName="/xl/drawings/drawing5.xml"/>
  <Override ContentType="application/vnd.openxmlformats-officedocument.drawing+xml" PartName="/xl/drawings/drawing7.xml"/>
  <Override ContentType="application/vnd.openxmlformats-officedocument.drawing+xml" PartName="/xl/drawings/drawing2.xml"/>
  <Override ContentType="application/vnd.openxmlformats-officedocument.drawing+xml" PartName="/xl/drawings/drawing18.xml"/>
  <Override ContentType="application/vnd.openxmlformats-officedocument.drawing+xml" PartName="/xl/drawings/drawing11.xml"/>
  <Override ContentType="application/vnd.openxmlformats-officedocument.drawing+xml" PartName="/xl/drawings/drawing20.xml"/>
  <Override ContentType="application/vnd.openxmlformats-officedocument.drawing+xml" PartName="/xl/drawings/drawing2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Robot" sheetId="1" r:id="rId4"/>
    <sheet state="visible" name="Run Summary" sheetId="2" r:id="rId5"/>
    <sheet state="visible" name="LOCKED" sheetId="3" r:id="rId6"/>
    <sheet state="visible" name="Twilights" sheetId="4" r:id="rId7"/>
    <sheet state="visible" name="20112024" sheetId="5" r:id="rId8"/>
    <sheet state="visible" name="21112024" sheetId="6" r:id="rId9"/>
    <sheet state="visible" name="22112024" sheetId="7" r:id="rId10"/>
    <sheet state="visible" name="24112024" sheetId="8" r:id="rId11"/>
    <sheet state="visible" name="25112024" sheetId="9" r:id="rId12"/>
    <sheet state="visible" name="26112024" sheetId="10" r:id="rId13"/>
    <sheet state="visible" name="23112024" sheetId="11" r:id="rId14"/>
    <sheet state="visible" name="27112024" sheetId="12" r:id="rId15"/>
    <sheet state="visible" name="28112024" sheetId="13" r:id="rId16"/>
    <sheet state="visible" name="29112024" sheetId="14" r:id="rId17"/>
    <sheet state="visible" name="30112024" sheetId="15" r:id="rId18"/>
    <sheet state="visible" name="01122024" sheetId="16" r:id="rId19"/>
    <sheet state="visible" name="02122024" sheetId="17" r:id="rId20"/>
    <sheet state="visible" name="03122024" sheetId="18" r:id="rId21"/>
    <sheet state="visible" name="04122024" sheetId="19" r:id="rId22"/>
    <sheet state="visible" name="05122024" sheetId="20" r:id="rId23"/>
    <sheet state="visible" name="06122024" sheetId="21" r:id="rId24"/>
    <sheet state="visible" name="07122024" sheetId="22" r:id="rId25"/>
    <sheet state="visible" name="08122024" sheetId="23" r:id="rId26"/>
  </sheets>
  <definedNames/>
  <calcPr/>
</workbook>
</file>

<file path=xl/sharedStrings.xml><?xml version="1.0" encoding="utf-8"?>
<sst xmlns="http://schemas.openxmlformats.org/spreadsheetml/2006/main" count="2065" uniqueCount="528">
  <si>
    <t>Main folder path: Z:\Robot_tile_files\{folder}    Labview writes the robot shift file to: C:\Robot\robot_shift_abs_{DATETIME}.csv</t>
  </si>
  <si>
    <t>Currently on telescope</t>
  </si>
  <si>
    <t>Currently on robot</t>
  </si>
  <si>
    <t>Date</t>
  </si>
  <si>
    <t>Time</t>
  </si>
  <si>
    <t>Field</t>
  </si>
  <si>
    <t>Filename</t>
  </si>
  <si>
    <t>Directory</t>
  </si>
  <si>
    <t>Metrology Timestamp</t>
  </si>
  <si>
    <t>U</t>
  </si>
  <si>
    <t>Magnet rotation</t>
  </si>
  <si>
    <t>Timeouts</t>
  </si>
  <si>
    <t>Comments (dome temp)</t>
  </si>
  <si>
    <t>H03_T088</t>
  </si>
  <si>
    <t>Robot_H03_T088.csv</t>
  </si>
  <si>
    <t>C</t>
  </si>
  <si>
    <t>Test with new z value 25.660, stopped at seq 85 as it is going to 2.70 at holding postions</t>
  </si>
  <si>
    <t>14:;00</t>
  </si>
  <si>
    <t>set parking postion files to 25.66 from 25.7, restart from seq 86</t>
  </si>
  <si>
    <t>parking postion file amended to 25.66</t>
  </si>
  <si>
    <t>A0119_T104</t>
  </si>
  <si>
    <t>Robot_A0119_T104.csv</t>
  </si>
  <si>
    <t>new z = 25.630, parking postion file amended.</t>
  </si>
  <si>
    <t>A3391_A3395_T083</t>
  </si>
  <si>
    <t>Robot_A3391_A3395_T083.csv</t>
  </si>
  <si>
    <t>A0085_T044</t>
  </si>
  <si>
    <t>Robot_A0085_T044.csv</t>
  </si>
  <si>
    <t>stop at seq 6 , going to 25.7 at parking posns.  Adjusted pp file.</t>
  </si>
  <si>
    <t>restrt fm seq 6</t>
  </si>
  <si>
    <t>A0085_T046</t>
  </si>
  <si>
    <t>Robot_A0085_T046.csv</t>
  </si>
  <si>
    <t>3:20:00ish</t>
  </si>
  <si>
    <t>A3376_T038</t>
  </si>
  <si>
    <t>Robot_A3376_T038.csv</t>
  </si>
  <si>
    <t>~3:30</t>
  </si>
  <si>
    <t>A3376_T039</t>
  </si>
  <si>
    <t>Robot_A3376_T039.csv</t>
  </si>
  <si>
    <t>H03_T083</t>
  </si>
  <si>
    <t>Robot_H03_T083.csv</t>
  </si>
  <si>
    <t>A3391_A3395_T080</t>
  </si>
  <si>
    <t>Robot_A3391_A3395_T080.csv</t>
  </si>
  <si>
    <t>Completed?</t>
  </si>
  <si>
    <r>
      <rPr>
        <rFont val="Arial"/>
        <color theme="1"/>
      </rPr>
      <t xml:space="preserve">Intial QC check 
    FWHM   &lt;  3" 
Trans  &gt; 0.33
Repeat if </t>
    </r>
    <r>
      <rPr>
        <rFont val="Arial"/>
        <b/>
        <color theme="1"/>
      </rPr>
      <t xml:space="preserve">both </t>
    </r>
    <r>
      <rPr>
        <rFont val="Arial"/>
        <color theme="1"/>
      </rPr>
      <t>spectrographs
 fail either of above checks</t>
    </r>
  </si>
  <si>
    <t>Comment</t>
  </si>
  <si>
    <t>Y</t>
  </si>
  <si>
    <t>OK</t>
  </si>
  <si>
    <t>ABC 20nov unconfiguared after first night due to guidestars located at funny locations and the rotation not as well centred as it should have been, But reconfigured for 24Nov. DE 24nov but of not great quality, and the rotation was better centred..  all fields this run require large negative rotation correction.  REDONE on 26Nov dithers ABCD. Did E,F,G on 2 Dec.</t>
  </si>
  <si>
    <t>FWHM ok, no transmission data</t>
  </si>
  <si>
    <t>ABCDEFG, all dithers completed 21 Nov (night 2)</t>
  </si>
  <si>
    <r>
      <rPr>
        <rFont val="Arial"/>
        <color theme="1"/>
      </rPr>
      <t>Nov 22 completed all dithers ABCDEFG,</t>
    </r>
    <r>
      <rPr>
        <rFont val="Arial"/>
        <color rgb="FFFF0000"/>
      </rPr>
      <t xml:space="preserve"> **** ADC not functiong correctly for 22nov frames, frames disabled**** ,</t>
    </r>
    <r>
      <rPr>
        <rFont val="Arial"/>
        <color theme="1"/>
      </rPr>
      <t xml:space="preserve"> ABC done 04dec., D 05dec, EFG 06dec</t>
    </r>
  </si>
  <si>
    <t>N</t>
  </si>
  <si>
    <r>
      <rPr>
        <rFont val="Arial"/>
        <color theme="1"/>
      </rPr>
      <t>ABCD on 22nov, through increasing cloud patches,</t>
    </r>
    <r>
      <rPr>
        <rFont val="Arial"/>
        <color rgb="FFFF0000"/>
      </rPr>
      <t xml:space="preserve"> **** ADC not funtioning correctly for 22nov frames, disabled ****  </t>
    </r>
    <r>
      <rPr>
        <rFont val="Arial"/>
        <color theme="1"/>
      </rPr>
      <t>, CDEFG on 24Nov and ADC works correctly for these starting night of 24Nov. AB 08dec</t>
    </r>
  </si>
  <si>
    <t>AB on 26 Nov. Wrong PLATEID keyword in tile file on 26 Nov.  AB redone on 1st Dec with correct file. On 2nd Dec did dither C (D had very poor transmission)..  DEFG done 04dec</t>
  </si>
  <si>
    <t>AB on 05dec, DEFG on 06dec</t>
  </si>
  <si>
    <t>nil dithers on 07dec, moon too close for any further observation.</t>
  </si>
  <si>
    <t>not observed</t>
  </si>
  <si>
    <t>Date:</t>
  </si>
  <si>
    <t>Weather:</t>
  </si>
  <si>
    <t>Observers:</t>
  </si>
  <si>
    <t>Program:</t>
  </si>
  <si>
    <t>Hector Survey</t>
  </si>
  <si>
    <t>Field name &amp;</t>
  </si>
  <si>
    <t>Run range</t>
  </si>
  <si>
    <t>Local time</t>
  </si>
  <si>
    <t>Exp. Time</t>
  </si>
  <si>
    <t>Read</t>
  </si>
  <si>
    <t>Guide</t>
  </si>
  <si>
    <t>Seeing</t>
  </si>
  <si>
    <t>Offset (arcsec)</t>
  </si>
  <si>
    <t>Notes</t>
  </si>
  <si>
    <t>DR Notes</t>
  </si>
  <si>
    <t>Robot file name</t>
  </si>
  <si>
    <t>Obs. Type</t>
  </si>
  <si>
    <t>(sec)</t>
  </si>
  <si>
    <t>Speed</t>
  </si>
  <si>
    <t>ZD (Airmass)</t>
  </si>
  <si>
    <t>Rotator (mdeg)</t>
  </si>
  <si>
    <t>Stars Used</t>
  </si>
  <si>
    <t>(arcsec)</t>
  </si>
  <si>
    <t>N-S</t>
  </si>
  <si>
    <t>E-W</t>
  </si>
  <si>
    <t>Rel or Abs.</t>
  </si>
  <si>
    <t>press "cmd+shift+:" to automatically add timestamp</t>
  </si>
  <si>
    <t>AAOmega Focus Values: Blue: Focus=, Spectral=, Spatial=, Red: Focus=, Spectral=, Spatial=, Spector Blue=,  Spector Red=</t>
  </si>
  <si>
    <t xml:space="preserve">Telescope Focus = </t>
  </si>
  <si>
    <r>
      <rPr>
        <rFont val="Arial"/>
        <b/>
        <color theme="1"/>
        <sz val="13.0"/>
      </rPr>
      <t xml:space="preserve">Place count values in the </t>
    </r>
    <r>
      <rPr>
        <rFont val="Arial"/>
        <b/>
        <color rgb="FFBF9000"/>
        <sz val="13.0"/>
      </rPr>
      <t>shaded area</t>
    </r>
    <r>
      <rPr>
        <rFont val="Arial"/>
        <b/>
        <color rgb="FFFF6D01"/>
        <sz val="13.0"/>
      </rPr>
      <t xml:space="preserve"> </t>
    </r>
    <r>
      <rPr>
        <rFont val="Arial"/>
        <b/>
        <color theme="1"/>
        <sz val="13.0"/>
      </rPr>
      <t xml:space="preserve">and the exposure times for next frame will be calculated. Make sure to hit enter or tab when entering
the last value for the row, for the times to be calculated correctly. Exposure time will aim to trend counts towards 30k, allowing for the fact 
that AAOmega Blue and Red must have same exposure times. 
Suggested first run exposure times are for 30 seconds after sunset and 15 minutes before sunrise.  </t>
    </r>
  </si>
  <si>
    <t>Evening Twilights</t>
  </si>
  <si>
    <t>Suggested Exposure times</t>
  </si>
  <si>
    <t>If you don't like suggested 
times, amend here</t>
  </si>
  <si>
    <t>AAOmega Blue</t>
  </si>
  <si>
    <t>AAOmega Red</t>
  </si>
  <si>
    <t>Spector Blue</t>
  </si>
  <si>
    <t>Spector Red</t>
  </si>
  <si>
    <t>Suggested first times</t>
  </si>
  <si>
    <t>Previous</t>
  </si>
  <si>
    <t>5/5/5/5</t>
  </si>
  <si>
    <t>Copy data below and paste to relevant sheet, when pasting, right click and use 'Paste special' &gt; 'Values only' or Ctrl+Shift+V</t>
  </si>
  <si>
    <t>Offset sky</t>
  </si>
  <si>
    <t>Normal/Medium</t>
  </si>
  <si>
    <t>exposure time formuals</t>
  </si>
  <si>
    <t>60E</t>
  </si>
  <si>
    <t>AA Blue</t>
  </si>
  <si>
    <t>AA Red</t>
  </si>
  <si>
    <t>Spec Blue</t>
  </si>
  <si>
    <t>Spec Red</t>
  </si>
  <si>
    <t>Morning Twilights</t>
  </si>
  <si>
    <t>Suggested Expoure times</t>
  </si>
  <si>
    <t>150/150/120/80</t>
  </si>
  <si>
    <t>exposure time formulas</t>
  </si>
  <si>
    <t>cloudy</t>
  </si>
  <si>
    <t>20/11/2024</t>
  </si>
  <si>
    <t>cloudy, high humidity for second half of night.</t>
  </si>
  <si>
    <t>Tom W., Katie G.</t>
  </si>
  <si>
    <t>AAOmega Focus Values: Blue: Focus=88, Spectral=3360, Spatial=2047, Red: Focus=483.8, Spectral=2438, Spatial=1067, Spector Blue=2867,  Spector Red=2320</t>
  </si>
  <si>
    <t>Telescope Focus = 38.6</t>
  </si>
  <si>
    <t>tonight is whittakers peanutbutter chocolate to help with good luck</t>
  </si>
  <si>
    <t>Fibre Flat</t>
  </si>
  <si>
    <t>60/60/50/25</t>
  </si>
  <si>
    <t>CCD2 disabled, wrong grating in ccd2. 1,3 4 ok</t>
  </si>
  <si>
    <t>Arc</t>
  </si>
  <si>
    <t>80/80/80/20</t>
  </si>
  <si>
    <t>CCD2 disabled, 1,3,4 ok</t>
  </si>
  <si>
    <t>issue with checking tramlines kicking out ccd 2, red grating is 1000I. switching out to 1000R and redo focus on aaomega</t>
  </si>
  <si>
    <t>doing snafu</t>
  </si>
  <si>
    <t>Focus ok</t>
  </si>
  <si>
    <t>TLC ok</t>
  </si>
  <si>
    <t>Too cloudy for standards</t>
  </si>
  <si>
    <t>Acquistion</t>
  </si>
  <si>
    <t>500/500/500/500</t>
  </si>
  <si>
    <t>32.2 (1.18)</t>
  </si>
  <si>
    <t>object acquisition.  Doing 500 sec exposure beacuse guide stars are all off centre and want galaxies well defined for comparsion</t>
  </si>
  <si>
    <t>Object</t>
  </si>
  <si>
    <t>31.0 (1.17)</t>
  </si>
  <si>
    <t>G1-G6</t>
  </si>
  <si>
    <t>Dither A, could probably use some more negative rotaion but in danger of losing H.</t>
  </si>
  <si>
    <t>30.1 (1.16)</t>
  </si>
  <si>
    <t>2.5-3</t>
  </si>
  <si>
    <t>Dither B, some cloud patches</t>
  </si>
  <si>
    <t>31.2 (1.17)</t>
  </si>
  <si>
    <t>Dither C, some cloud patches</t>
  </si>
  <si>
    <t>Pausing due cloud</t>
  </si>
  <si>
    <t>35.3 (1.22)</t>
  </si>
  <si>
    <t>Dither D, aborted due cloud</t>
  </si>
  <si>
    <t>at field postion, focus ok</t>
  </si>
  <si>
    <t>Changing plate early in hope weather improves</t>
  </si>
  <si>
    <t>at zenith, focus ok</t>
  </si>
  <si>
    <t>94% humidity, some cloud, dome closed</t>
  </si>
  <si>
    <t>13-17</t>
  </si>
  <si>
    <t>Dark</t>
  </si>
  <si>
    <t>lots of cloud now</t>
  </si>
  <si>
    <t>18-25</t>
  </si>
  <si>
    <t>sky clear but dome wet with 92% humidity, NA advises he will not be able to open for twilights</t>
  </si>
  <si>
    <t>21/11/2024</t>
  </si>
  <si>
    <t>great!</t>
  </si>
  <si>
    <t>AAOmega Focus Values: Blue: Focus=95.1, Spectral=2967, Spatial=2017, Red: Focus=493, Spectral=2351, Spatial=1117, Spector Blue=2866,  Spector Red=2299</t>
  </si>
  <si>
    <t>sour rainbow stipe candies for good luck -seems to be working</t>
  </si>
  <si>
    <t>Bias</t>
  </si>
  <si>
    <t>telescope parked1 hour east</t>
  </si>
  <si>
    <t>AAOmega blue=17k red=14k Spec blue=23k red=36k</t>
  </si>
  <si>
    <t>13/13/11/9</t>
  </si>
  <si>
    <t>AAOmega blue=28k red=25k Spec blue=32k red=46k</t>
  </si>
  <si>
    <t>27/27/21/13</t>
  </si>
  <si>
    <t>AAOmega blue=37k red=31k Spec blue=39k red=42k</t>
  </si>
  <si>
    <t>49/49/35/20</t>
  </si>
  <si>
    <t>AAOmega blue=39k red=26k Spec blue=37k red=31k</t>
  </si>
  <si>
    <t>101/101/66/42</t>
  </si>
  <si>
    <t>AAOmega blue=38k red=20k Spec blue=35k red=25k</t>
  </si>
  <si>
    <t>203/203/117/90</t>
  </si>
  <si>
    <t>AAOmega blue=28k red=15k Spec blue=25k red=20k</t>
  </si>
  <si>
    <t>Acquisition</t>
  </si>
  <si>
    <t>LTT9491 in Spector O - on edge, disabled</t>
  </si>
  <si>
    <t>14.8(1.03)</t>
  </si>
  <si>
    <t>6W</t>
  </si>
  <si>
    <t>LTT9491 in Spector O, centred,  disabled</t>
  </si>
  <si>
    <t>14.9 (1.03)</t>
  </si>
  <si>
    <t>LTT9491 in Spector O</t>
  </si>
  <si>
    <t>2N</t>
  </si>
  <si>
    <t>16.1 (1.04)</t>
  </si>
  <si>
    <t>4S</t>
  </si>
  <si>
    <t>24.0(1.09)</t>
  </si>
  <si>
    <t>23.3 (1.09)</t>
  </si>
  <si>
    <t>Dither A</t>
  </si>
  <si>
    <t>22.8 (1.08)</t>
  </si>
  <si>
    <t>Dither B</t>
  </si>
  <si>
    <t>24.7 (1.10)</t>
  </si>
  <si>
    <t>Dither C</t>
  </si>
  <si>
    <t>28.6 (1.14)</t>
  </si>
  <si>
    <t>Dither D</t>
  </si>
  <si>
    <t>34.9 (1.22)</t>
  </si>
  <si>
    <t>Dither E</t>
  </si>
  <si>
    <t>40.6 (1.32)</t>
  </si>
  <si>
    <t>Dither F</t>
  </si>
  <si>
    <t>47.1 (1.47)</t>
  </si>
  <si>
    <t>Dither G</t>
  </si>
  <si>
    <t>plate changed</t>
  </si>
  <si>
    <t xml:space="preserve">ADC failure, restarting. restarting twice. </t>
  </si>
  <si>
    <t>ADC restart, try three. no luck</t>
  </si>
  <si>
    <t>will try rebooting computer. no joy</t>
  </si>
  <si>
    <t>tried to expose to see what would happen, but unable to take images with the ADC not working</t>
  </si>
  <si>
    <t>...still at the problem</t>
  </si>
  <si>
    <t>telescope has been put alseep</t>
  </si>
  <si>
    <t>some intermittent clouds</t>
  </si>
  <si>
    <t>Katie G, Tom W</t>
  </si>
  <si>
    <t>AAOmega Focus Values: Blue: Focus=96.4, Spectral=3178, Spatial=2029, Red: Focus=492.5, Spectral=2409, Spatial=1067, Spector Blue=2866,  Spector Red=2299</t>
  </si>
  <si>
    <t>Using spector focus values from last night, as didn't have time due to software/telescope issues to focus spector</t>
  </si>
  <si>
    <t>old gold dark mint chocolate for good luck tonight</t>
  </si>
  <si>
    <t>*************** ALL FRAMES ON THIS SHEET ARE AFFECTED BY A FAULT WITH THE ADC WHICH MEANT THE LENSES WERE NOT ORIENTED CORRECTLY ************</t>
  </si>
  <si>
    <t>*********** all flats, arcs, and object frames on this sheet disabled due to ADC issue **********</t>
  </si>
  <si>
    <t>dome windscreen not moving, when fixed will go straight into twilights,  Arc/flat afterwards.</t>
  </si>
  <si>
    <t>flat?</t>
  </si>
  <si>
    <t>20/20/20/20</t>
  </si>
  <si>
    <t>disable</t>
  </si>
  <si>
    <t>disabled</t>
  </si>
  <si>
    <t>AAOmega blue=13k red=7k Spec blue=20k red=19k</t>
  </si>
  <si>
    <t>14/14/12/12</t>
  </si>
  <si>
    <t>AAOmega blue=26k red=14k Spec blue=30k red=31k</t>
  </si>
  <si>
    <t>33/33/23/23</t>
  </si>
  <si>
    <t>AAOmega blue=36k red=21k Spec blue=35k red=38k</t>
  </si>
  <si>
    <t>67/67/41/39</t>
  </si>
  <si>
    <t>AAOmega blue=39k red=25k Spec blue=35k red=39k</t>
  </si>
  <si>
    <t>139/139/80/71</t>
  </si>
  <si>
    <t>AAOmega blue=36k red=19k Spec blue=31k red=29k</t>
  </si>
  <si>
    <t>near zenith, focus ok</t>
  </si>
  <si>
    <t>LTT9491 in AAOmega E, centred, disabled</t>
  </si>
  <si>
    <t>LTT9491 in AAOmega E</t>
  </si>
  <si>
    <t>2E</t>
  </si>
  <si>
    <t>1.5W</t>
  </si>
  <si>
    <t>23.4(1.09)</t>
  </si>
  <si>
    <t>24.4 (1.10)</t>
  </si>
  <si>
    <t>26.1 (1.13)</t>
  </si>
  <si>
    <t>34.4 (1.21)</t>
  </si>
  <si>
    <t>42.2(1.35)</t>
  </si>
  <si>
    <t>Dither F,some light cloud</t>
  </si>
  <si>
    <t>49.0(1.52)</t>
  </si>
  <si>
    <t>testing ADC to see if lens motor that was connected to spare controller is moving in correct direction; inconclusive</t>
  </si>
  <si>
    <t>going to switch plate now</t>
  </si>
  <si>
    <t>at field position, focus ok</t>
  </si>
  <si>
    <t xml:space="preserve">skipping acquisition </t>
  </si>
  <si>
    <t>26.2 (1.11)</t>
  </si>
  <si>
    <t>Dither A, light cloud passing through for all dithers</t>
  </si>
  <si>
    <t>23.5 (1.09)</t>
  </si>
  <si>
    <t>23.8 (1.09)</t>
  </si>
  <si>
    <t>stream of cloud from the south, no standards or twilights.</t>
  </si>
  <si>
    <t>31-36</t>
  </si>
  <si>
    <t>24/11/2024</t>
  </si>
  <si>
    <t>looking quite cloudy, but the clouds held out for most of the night!</t>
  </si>
  <si>
    <t>AAOmega Focus Values: Blue: Focus=96.7, Spectral=3425, Spatial=1986, Red: Focus=493.5, Spectral=2477, Spatial=1109, Spector Blue=2864,  Spector Red=2297</t>
  </si>
  <si>
    <t>same values as last night</t>
  </si>
  <si>
    <t>Telescope Focus = 38.8</t>
  </si>
  <si>
    <t>Windscren was working but now stuck again.</t>
  </si>
  <si>
    <t>Windscreen is working again, not sure how reliable it will be.  Now an issue where an E-stop has been activated and cannot be cleared to allow tellesciope to move.</t>
  </si>
  <si>
    <t>E-Stop issue resolved</t>
  </si>
  <si>
    <t>too cloudy for twilights</t>
  </si>
  <si>
    <t>Defocussed flat</t>
  </si>
  <si>
    <t>40/40/40/25</t>
  </si>
  <si>
    <t>lamp: 75W AAOmega; AAOmega blue=12k red=41k, Spec blue=13k, red=45k</t>
  </si>
  <si>
    <t>Windscreen failed again, motor will be replaced shortly</t>
  </si>
  <si>
    <t>38/38/38/18</t>
  </si>
  <si>
    <t>AAOmega blue=12k, red=41k, Spec blue=13k, red=34k</t>
  </si>
  <si>
    <t>Replacing windscreen motor</t>
  </si>
  <si>
    <t>Motor could not be rpelaced now, windscreen functionong again.</t>
  </si>
  <si>
    <t>Clearing up, will start observing</t>
  </si>
  <si>
    <t>30.2(1.16)</t>
  </si>
  <si>
    <t>delay due weather and control task restart</t>
  </si>
  <si>
    <t>35.5 (1.23)</t>
  </si>
  <si>
    <t>2.5-3.5</t>
  </si>
  <si>
    <t>Dither E, some clouds through most of it, difficult guiding</t>
  </si>
  <si>
    <t>pausing due weather.   changing plate early, gap coming up in an hour</t>
  </si>
  <si>
    <t>disable - Hexa obscured</t>
  </si>
  <si>
    <t>TLC failed.  disable - Hexa obscured</t>
  </si>
  <si>
    <t>29.6 (1.15)</t>
  </si>
  <si>
    <t>26.5 (1.12)</t>
  </si>
  <si>
    <t xml:space="preserve">at field postion, focus ok, </t>
  </si>
  <si>
    <t>TLC ok.</t>
  </si>
  <si>
    <t>Dither C, repeating due ADC and poor conditions</t>
  </si>
  <si>
    <t>24.2 (1.10)</t>
  </si>
  <si>
    <t>Dither D, repeating due ADC and poor conditions</t>
  </si>
  <si>
    <t>not photometric conditions so no standards and cloud increasing so no twilights.</t>
  </si>
  <si>
    <t>28-33</t>
  </si>
  <si>
    <t>25/11/2024</t>
  </si>
  <si>
    <t>Better than forecast, mainly clear but dome shutter would not open!</t>
  </si>
  <si>
    <t>AAOmega Focus Values: Blue: Focus=117, Spectral=3352, Spatial=2156, Red: Focus=489, Spectral=2476, Spatial=1067, Spector Blue=2870,  Spector Red=2302</t>
  </si>
  <si>
    <t>AAOmega blue=12k, red=39k, Spec blue=32k, red=13k</t>
  </si>
  <si>
    <t>35/35/35/15</t>
  </si>
  <si>
    <t>setting up for twilights but now Dome shutter will  not open</t>
  </si>
  <si>
    <t>Dome shutter still closed. Packing down for the night</t>
  </si>
  <si>
    <t>23-38</t>
  </si>
  <si>
    <t>Bias x 15</t>
  </si>
  <si>
    <t>38-55</t>
  </si>
  <si>
    <t>Dark x 18</t>
  </si>
  <si>
    <t>26/11/2024</t>
  </si>
  <si>
    <t>Looking good</t>
  </si>
  <si>
    <t>(and Caro, Julia, Lachlan, Ellen and Finn)</t>
  </si>
  <si>
    <t>AAOmega Focus Values: Blue: Focus=96, Spectral=3354, Spatial=1999, Red: Focus=487, Spectral=2949, Spatial=1077, Spector Blue=2875,  Spector Red=2303</t>
  </si>
  <si>
    <t>Telescope Focus = 38.7</t>
  </si>
  <si>
    <t>AAOmega blue=15k red=8k Spec blue=20k red=20k</t>
  </si>
  <si>
    <t>AAOmega blue=25k red=15k Spec blue=32k red=31k</t>
  </si>
  <si>
    <t>60N</t>
  </si>
  <si>
    <t>AAOmega blue=40k red=20k Spec blue=40k red=40k</t>
  </si>
  <si>
    <t>65/65/38/38</t>
  </si>
  <si>
    <t>AAOmega blue=40k red=20k Spec blue=37k red=32k</t>
  </si>
  <si>
    <t>130/130/80/80</t>
  </si>
  <si>
    <t>AAOmega blue=40k red=17k Spec blue=35k red=30k</t>
  </si>
  <si>
    <t>LTT9491 in AAOmega G</t>
  </si>
  <si>
    <t>2S</t>
  </si>
  <si>
    <t>4W</t>
  </si>
  <si>
    <t>30.4 (1.16)</t>
  </si>
  <si>
    <t>32.3 (1.18)</t>
  </si>
  <si>
    <t>35.7 (1.23)</t>
  </si>
  <si>
    <t>40.3 (1.31)</t>
  </si>
  <si>
    <t>All except G3</t>
  </si>
  <si>
    <t>GS3 is located very far from center, deselected this as a guider</t>
  </si>
  <si>
    <t>focus ok, CCD 1,2 disabled</t>
  </si>
  <si>
    <t>TLC failure, sky fibre incorrect postion, CCD 1,2, disabled</t>
  </si>
  <si>
    <t>Tramline failure for CCD 1 and 2 -- skyfiber in wrong position</t>
  </si>
  <si>
    <t>GS3 and GS2 disabled</t>
  </si>
  <si>
    <t>Guidestars not centred, no rotation value will do it , the entire plate requires an Eastward translation</t>
  </si>
  <si>
    <t>910 + an offset of 8E</t>
  </si>
  <si>
    <t>Quicklook  failing, it cannot find the reduced fibre flat, it is looking for the reduced/241126/A3376_T037 directory which is not this field, but  the pipeline has created this diretory.</t>
  </si>
  <si>
    <t>The tile file  has PLATEID = A3376_T037, which is the wrong field</t>
  </si>
  <si>
    <t>Possibly we are centred on the T037 field which is why the east translation is required, dosen't seem like a big enough shift?</t>
  </si>
  <si>
    <t>Overwriting the PLATEID in "Tile_A3376_T038.csv" from A3376_T037 ---&gt; A3376_T038. Reloaded tile file in CCD window.</t>
  </si>
  <si>
    <t>W1.5 N1.5</t>
  </si>
  <si>
    <t>total shift of 6.5E 1.5N relative to center of field, required to get the guide stars centered</t>
  </si>
  <si>
    <t>Deleted all the T037 frames from the filelist.txt and restarted manager. Deleted imported frames that were created when tile T037 was PlateID</t>
  </si>
  <si>
    <t>Hmm. Doesn't seem to work -- didn't make a T038  directory for the new tilef ile and quick look still fails</t>
  </si>
  <si>
    <t>When the manager loads, it is still creating the incorrect A3376_T037 directory, but unclear where it is coming from</t>
  </si>
  <si>
    <t xml:space="preserve">The .fits headers say A3376_T038. </t>
  </si>
  <si>
    <t>Will try deleting all the reduced files and re-reduce</t>
  </si>
  <si>
    <t>Has created the wrong directory again, A3376_T037 but it keeps looking for the reduced fits in the A3376_T038 directory</t>
  </si>
  <si>
    <t>Will try manually creating folder A3376_T038 in the /data/hector/reduction/241120_241208/reduced/A3378_T038/A3376_T038_F0_..... and moving the reduced files to there</t>
  </si>
  <si>
    <t>Seems to work!</t>
  </si>
  <si>
    <t>11.2 (1.02)</t>
  </si>
  <si>
    <t>no G3</t>
  </si>
  <si>
    <t>Dither A, E6.5 N1.5 from plate center</t>
  </si>
  <si>
    <t xml:space="preserve">Dither B, E6.5 N1.5 from plate center, very wispy light clouds going in and out </t>
  </si>
  <si>
    <t>No standards as the seeing is averaging about 4" and over 6, losing guiding, cloud nearby on satelitte view.</t>
  </si>
  <si>
    <t>Can see the cloud now it is lighter, no twilights</t>
  </si>
  <si>
    <t>Note from Caro: I have used the method described in the manual to change frames 24-32 tile name to A3376_T038 based on Sree's advise on email.</t>
  </si>
  <si>
    <t>23/11/2024</t>
  </si>
  <si>
    <t>near zenith, focus ok,  disabled</t>
  </si>
  <si>
    <t>TLC ok, disabled</t>
  </si>
  <si>
    <t>redoing spector focus as the suggested changes for the first focius run were larger than normal, focus check was ok though</t>
  </si>
  <si>
    <t>new suggested values similar to previous night, not sure why the difference, possible flat screen did not fully move into postion fo first run.</t>
  </si>
  <si>
    <t xml:space="preserve">Windscreen drive has failed, not able to observe.  </t>
  </si>
  <si>
    <t>27/11/2024</t>
  </si>
  <si>
    <t>Cloudy</t>
  </si>
  <si>
    <t>Julia, Caro, Matthew, Lachlan, Ellen and Finn</t>
  </si>
  <si>
    <t>AAOmega Focus Values: Blue: Focus=96, Spectral=3554, Spatial=1999, Red: Focus=487, Spectral=2494, Spatial=1077, Spector Blue=2878,  Spector Red=2302</t>
  </si>
  <si>
    <t>A119_T104</t>
  </si>
  <si>
    <t>50/50/50/15</t>
  </si>
  <si>
    <t>Test exposure with corrected PlateID for Tile file for A3376_T038., disabled</t>
  </si>
  <si>
    <t>Imported and processed OK, created correct date and field directory in reduction directory</t>
  </si>
  <si>
    <t>2-36</t>
  </si>
  <si>
    <t>bias x 35</t>
  </si>
  <si>
    <t>28/11/2024</t>
  </si>
  <si>
    <t>Fog and rain all night</t>
  </si>
  <si>
    <t>Julia, Caro, Lachlan, Ellen, Matthew and Finn</t>
  </si>
  <si>
    <t>No data taken</t>
  </si>
  <si>
    <t>Fog and rain</t>
  </si>
  <si>
    <t>30/11/2024</t>
  </si>
  <si>
    <t>Fog and rain....but with a chance of clearing!</t>
  </si>
  <si>
    <t>AAOmega Focus Values: Blue: Focus=94.4, Spectral=3575, Spatial=2001.7, Red: Focus=487.3, Spectral=2494, Spatial=1077.3, Spector Blue=2873,  Spector Red=2299</t>
  </si>
  <si>
    <t>Looking good in the arvo, rain for most of the night, then some clear skies at the end.</t>
  </si>
  <si>
    <t>AAOmega Focus Values: Blue: Focus=94.8, Spectral=3500.1, Spatial=2017.2, Red: Focus=487.3, Spectral=2494, Spatial=1077.3, Spector Blue=2871.03,  Spector Red=2298.94</t>
  </si>
  <si>
    <t>AAOmega blue=13k red=11k Spec blue=20k red=25k</t>
  </si>
  <si>
    <t>14/14/12/11</t>
  </si>
  <si>
    <t>rel</t>
  </si>
  <si>
    <t>AAOmega blue=26k red=22k Spec blue=30k red=45k</t>
  </si>
  <si>
    <t>Cloud came in during twilights.</t>
  </si>
  <si>
    <t>11 (1.02)</t>
  </si>
  <si>
    <t>At field position</t>
  </si>
  <si>
    <t>G1-6</t>
  </si>
  <si>
    <t>1.8ish</t>
  </si>
  <si>
    <t>Dither A - some thin cloud</t>
  </si>
  <si>
    <t>Dither B - some thin cloud</t>
  </si>
  <si>
    <t>At zenith</t>
  </si>
  <si>
    <t>AAOmega blue=27k red=30k Spec blue=27k red=32k</t>
  </si>
  <si>
    <t>65/65/53/32</t>
  </si>
  <si>
    <t>AAOmega blue=29k red=33k Spec blue=30k red=40k</t>
  </si>
  <si>
    <t>31/31/25/13</t>
  </si>
  <si>
    <t>AAOmega blue=25k red=27k Spec blue=26k red=30k</t>
  </si>
  <si>
    <t>17/17/14/7</t>
  </si>
  <si>
    <t>AAOmega blue=21k red=24k Spec blue=25k red=25k</t>
  </si>
  <si>
    <t>10/10/8/4</t>
  </si>
  <si>
    <t>AAOmega blue=21k red=20k Spec blue=23k red=21k</t>
  </si>
  <si>
    <t>6/6/5/2</t>
  </si>
  <si>
    <t>AAOmega blue=17k red=18k Spec blue=20k red=15k</t>
  </si>
  <si>
    <t>Some thin cirrus at start of the night</t>
  </si>
  <si>
    <t>AAOmega Focus Values: Blue: Focus=95, Spectral=3494, Spatial=2011, Red: Focus=487, Spectral=2494, Spatial=1077.3, Spector Blue=2871.08,  Spector Red=2299.95</t>
  </si>
  <si>
    <t>Telescope focus: 38.6</t>
  </si>
  <si>
    <t>0/0/0/0</t>
  </si>
  <si>
    <t>AAOmega blue=11k red=6k Spec blue=15k red=13k</t>
  </si>
  <si>
    <t>14/14/13/13</t>
  </si>
  <si>
    <t>AAOmega blue=20k red=9k Spec blue=23k red=28k</t>
  </si>
  <si>
    <t>36/36/29/26</t>
  </si>
  <si>
    <t>AAOmega blue=22k red=16k Spec blue=32k red=25k</t>
  </si>
  <si>
    <t>86/86/54/55</t>
  </si>
  <si>
    <t>AAOmega blue=37k red=15k Spec blue=34k red=25k</t>
  </si>
  <si>
    <t>202/202/107/129</t>
  </si>
  <si>
    <t>AAOmega blue=35k red=15k Spec blue=30k red=23k</t>
  </si>
  <si>
    <t>24 (1.10)</t>
  </si>
  <si>
    <t>LTT9491 in Spector L - not acquired</t>
  </si>
  <si>
    <t>Disabled</t>
  </si>
  <si>
    <t>LTT9491 in Spector P</t>
  </si>
  <si>
    <t>4E</t>
  </si>
  <si>
    <t>30 (1.16)</t>
  </si>
  <si>
    <t>31 (1.17)</t>
  </si>
  <si>
    <t>2.3-ish</t>
  </si>
  <si>
    <t>2-2.2ish</t>
  </si>
  <si>
    <t>Dither F - thick cloud came in during last 2 minutes of exposure.</t>
  </si>
  <si>
    <t>2.5ish</t>
  </si>
  <si>
    <t>Dither G - lost guiding for 5 mins in the middle - so probably won't pass QC. - then again for 12mins, so disable it.</t>
  </si>
  <si>
    <t>50 (1.57)</t>
  </si>
  <si>
    <t>3-ish</t>
  </si>
  <si>
    <t>Dither G repeat</t>
  </si>
  <si>
    <t>13 (1.09)</t>
  </si>
  <si>
    <t>Dither D, clouds passing. got thicker but didn't lose guiding. Transmission is only 0.17, disable.</t>
  </si>
  <si>
    <t>Thick clouds rolled in</t>
  </si>
  <si>
    <t>Rain, rain go away! (or we will, and then make it Tom's problem)</t>
  </si>
  <si>
    <t xml:space="preserve">Telescope focus: </t>
  </si>
  <si>
    <t>100% humidity, dome to wet to open - but cloudy too.</t>
  </si>
  <si>
    <t>Rain to start, cleared at 9.30pm, fog, humidity patches later</t>
  </si>
  <si>
    <t>Tom W., Gabby</t>
  </si>
  <si>
    <t>AAOmega Focus Values: Blue: Focus=93, Spectral=3421.1, Spatial=1990, Red: Focus=486.1, Spectral=2353.5, Spatial=1060.3, Spector Blue=2876.15,  Spector Red=2300.93</t>
  </si>
  <si>
    <t>at Zenith, Focus check ok</t>
  </si>
  <si>
    <t>26.0(1.11)</t>
  </si>
  <si>
    <t>26.8(1.12)</t>
  </si>
  <si>
    <t>31.92(1.18)</t>
  </si>
  <si>
    <t>36.90(1.25)</t>
  </si>
  <si>
    <t>fog arrived during dither D, dome closed,  will change plate</t>
  </si>
  <si>
    <t>woops</t>
  </si>
  <si>
    <t>left script running accidentally whilst plugging disabled in manager</t>
  </si>
  <si>
    <t>at Zenith, Focus ok</t>
  </si>
  <si>
    <t>dome closed due humidity/fog</t>
  </si>
  <si>
    <t>8.4(1.01)</t>
  </si>
  <si>
    <t>8.3(1.01)</t>
  </si>
  <si>
    <t>11.33(1.02)</t>
  </si>
  <si>
    <t>16.8(1.04)</t>
  </si>
  <si>
    <t>27.6(1.13)</t>
  </si>
  <si>
    <t>5.1(1.00)</t>
  </si>
  <si>
    <t>LTT3218 in AAOmega A, on edge disabled</t>
  </si>
  <si>
    <t>3.92(1.00)</t>
  </si>
  <si>
    <t>LTT3218 in AAOmega A, in bundle, disabled</t>
  </si>
  <si>
    <t>3.47(1.00)</t>
  </si>
  <si>
    <t>LTT3218 in AAOmega A</t>
  </si>
  <si>
    <t>2.66 (1.00)</t>
  </si>
  <si>
    <t>1.99 (1.00)</t>
  </si>
  <si>
    <t>LTT3218 in Spector R, in bundle, disabled</t>
  </si>
  <si>
    <t>1.58 (1.00)</t>
  </si>
  <si>
    <t>LTT3218 in Spector R, end of nautical twilight</t>
  </si>
  <si>
    <t>27.77 (1.13)</t>
  </si>
  <si>
    <t>at end of dithers field postion, focus ok</t>
  </si>
  <si>
    <t>AAOmega blue=45k red=56k Spec blue=39k red=65k</t>
  </si>
  <si>
    <t>saturated ccd4 disabled</t>
  </si>
  <si>
    <t>36/36/41/9</t>
  </si>
  <si>
    <t>AAOmega blue=25k red=31k Spec blue=37k red=20k</t>
  </si>
  <si>
    <t>18/18/18/5</t>
  </si>
  <si>
    <t>AAOmega blue=k red=25k Spec blue=28k red=18k</t>
  </si>
  <si>
    <t>cloudy (disabled)</t>
  </si>
  <si>
    <t>Cloud</t>
  </si>
  <si>
    <t>AAOmega Focus Values: Blue: Focus=93, Spectral=3421, Spatial=1990, Red: Focus=1060, Spectral=2379, Spatial=484, Spector Blue=2876.5,  Spector Red=2301.9</t>
  </si>
  <si>
    <t>at zenit, focus ok</t>
  </si>
  <si>
    <t>Waiting for break in clouds</t>
  </si>
  <si>
    <t>24.23(1.10)</t>
  </si>
  <si>
    <t>Dither D, some thin cloud around</t>
  </si>
  <si>
    <t>27.78(1.13)</t>
  </si>
  <si>
    <r>
      <rPr>
        <rFont val="Arial"/>
        <strike/>
        <color theme="1"/>
      </rPr>
      <t>Dither E</t>
    </r>
    <r>
      <rPr>
        <rFont val="Arial"/>
        <color theme="1"/>
      </rPr>
      <t>, aborted due cloud</t>
    </r>
  </si>
  <si>
    <t>23.18(1.09)</t>
  </si>
  <si>
    <t>21.10(1.07)</t>
  </si>
  <si>
    <t>Dither A, cloud patches around</t>
  </si>
  <si>
    <t>13.7(1.03)</t>
  </si>
  <si>
    <t>2.0 -3.5</t>
  </si>
  <si>
    <r>
      <rPr>
        <rFont val="Arial"/>
        <strike/>
        <color theme="1"/>
      </rPr>
      <t>Dither B</t>
    </r>
    <r>
      <rPr>
        <rFont val="Arial"/>
        <color theme="1"/>
      </rPr>
      <t>, aborted due cloud</t>
    </r>
  </si>
  <si>
    <t>8.3(1,01)</t>
  </si>
  <si>
    <t>11.52(1.02)</t>
  </si>
  <si>
    <t>2.5 - 4</t>
  </si>
  <si>
    <r>
      <rPr>
        <rFont val="Arial"/>
        <strike/>
        <color theme="1"/>
      </rPr>
      <t>Dither C</t>
    </r>
    <r>
      <rPr>
        <rFont val="Arial"/>
        <color theme="1"/>
      </rPr>
      <t xml:space="preserve"> aborted due to cloud</t>
    </r>
  </si>
  <si>
    <t>Dome closed due cloud/humidity</t>
  </si>
  <si>
    <t>Mist, dome still closed due humidity, no twilights,</t>
  </si>
  <si>
    <t>Cloudy initially</t>
  </si>
  <si>
    <t>AAOmega Focus Values: Blue: Focus=90.9, Spectral=3430.4, Spatial=1965.6, Red: Focus=482.9, Spectral=2395.5, Spatial=1088.5, Spector Blue=2879.77,  Spector Red=2302.96</t>
  </si>
  <si>
    <t>cloud clearing</t>
  </si>
  <si>
    <t>24.8(1.10)</t>
  </si>
  <si>
    <t>29.07(1.14)</t>
  </si>
  <si>
    <t>Dither F, some thin cloud moving in</t>
  </si>
  <si>
    <t>33.8(1.20)</t>
  </si>
  <si>
    <t>20.8(1.07)</t>
  </si>
  <si>
    <t>G2-G6</t>
  </si>
  <si>
    <t>Dither C, star in GS1 is on edge of bundle,  was ok last night.  Looks ok on plate photo.  WIll remove msgnet before unconfiguring.</t>
  </si>
  <si>
    <t>10.13(1.02)</t>
  </si>
  <si>
    <t>Dither E bits of cloud around</t>
  </si>
  <si>
    <t xml:space="preserve">Dither F bits of cloud around </t>
  </si>
  <si>
    <t>10.67(1.02)</t>
  </si>
  <si>
    <r>
      <rPr>
        <rFont val="Arial"/>
        <strike/>
        <color theme="1"/>
      </rPr>
      <t>Dither G</t>
    </r>
    <r>
      <rPr>
        <rFont val="Arial"/>
        <color theme="1"/>
      </rPr>
      <t xml:space="preserve"> aborted due to strong cloud</t>
    </r>
  </si>
  <si>
    <t>18.1(1.05)</t>
  </si>
  <si>
    <t xml:space="preserve">cloud moving in </t>
  </si>
  <si>
    <t>clouds stll here</t>
  </si>
  <si>
    <t>Clouds clouds clouds</t>
  </si>
  <si>
    <t>AAOmega Focus Values: Blue: Focus=89, Spectral=3429, Spatial=1990, Red: Focus=482.9, Spectral=2395.5, Spatial=482.9, Spector Blue=2882,  Spector Red=2301.95</t>
  </si>
  <si>
    <t>AAOmega blue=10k red=4k Spec blue=23k red=20k</t>
  </si>
  <si>
    <t>15/15/11/12</t>
  </si>
  <si>
    <t>AAOmega blue=20k red=8k Spec blue=15k red=20k</t>
  </si>
  <si>
    <t>39/39/28/28</t>
  </si>
  <si>
    <t>AAOmega blue=35k red=12k Spec blue=20k red=26k</t>
  </si>
  <si>
    <t>87/87/66/59</t>
  </si>
  <si>
    <t>AAOmega blue=40k red=20k Spec blue=30k red=40k</t>
  </si>
  <si>
    <t>189/189/141/105</t>
  </si>
  <si>
    <t>AAOmega blue=38k red=19k Spec blue=34k red=45k</t>
  </si>
  <si>
    <t>Solid cloud cover</t>
  </si>
  <si>
    <t>No luck, cloud all night</t>
  </si>
  <si>
    <t>AAOmega Focus Values: Blue: Focus=87, Spectral=3372.3, Spatial=1987.2, Red: Focus=478.2, Spectral=2383.2, Spatial=1055.5, Spector Blue=2885.16,  Spector Red=2302.94</t>
  </si>
  <si>
    <t>due moon being too close for first half fields, plan is too finish two dithers on A3391_A3395_T083 when it gets above 1.5 airmass</t>
  </si>
  <si>
    <t>and then switch to T080 and try to get  6 dithers. Will require perfect weather(forecast was ok this arvo), a quick change and no telescope faults etc.  Bound to work!</t>
  </si>
  <si>
    <t xml:space="preserve"> </t>
  </si>
  <si>
    <t>Guess what?, it's cloudy, plan goes out the window., try to get the two dithers done to complete T083</t>
  </si>
  <si>
    <t>33.97(1.21)</t>
  </si>
  <si>
    <t>2.5 - 5</t>
  </si>
  <si>
    <t>Dither A, ahh -left dark slides down, it was pretty cloudy anyway, CCD 1,2 disabled</t>
  </si>
  <si>
    <t>27.9(1.13)</t>
  </si>
  <si>
    <r>
      <rPr>
        <rFont val="Arial"/>
        <strike/>
        <color theme="1"/>
      </rPr>
      <t>Dither A</t>
    </r>
    <r>
      <rPr>
        <rFont val="Arial"/>
        <color theme="1"/>
      </rPr>
      <t>,  aborted due cloud</t>
    </r>
  </si>
  <si>
    <t>24.6(1.11)</t>
  </si>
  <si>
    <r>
      <rPr>
        <rFont val="Arial"/>
        <strike/>
        <color theme="1"/>
      </rPr>
      <t>Dither A</t>
    </r>
    <r>
      <rPr>
        <rFont val="Arial"/>
        <color theme="1"/>
      </rPr>
      <t>,  aborted due cloud</t>
    </r>
  </si>
  <si>
    <t>23.6(1.09)</t>
  </si>
  <si>
    <t>23.5(1.11)</t>
  </si>
  <si>
    <t>28.3(1.14)</t>
  </si>
  <si>
    <t>Dither B, repeating as previous run was cloud affected</t>
  </si>
  <si>
    <t>no standards or twilights, good night!</t>
  </si>
</sst>
</file>

<file path=xl/styles.xml><?xml version="1.0" encoding="utf-8"?>
<styleSheet xmlns="http://schemas.openxmlformats.org/spreadsheetml/2006/main" xmlns:x14ac="http://schemas.microsoft.com/office/spreadsheetml/2009/9/ac" xmlns:mc="http://schemas.openxmlformats.org/markup-compatibility/2006">
  <numFmts count="7">
    <numFmt numFmtId="164" formatCode="h&quot;:&quot;mm&quot;:&quot;ss"/>
    <numFmt numFmtId="165" formatCode="0.0"/>
    <numFmt numFmtId="166" formatCode="m-d"/>
    <numFmt numFmtId="167" formatCode="mmm d yyyy"/>
    <numFmt numFmtId="168" formatCode="mm/dd/yyyy"/>
    <numFmt numFmtId="169" formatCode="h:mm am/pm"/>
    <numFmt numFmtId="170" formatCode="h:mm:ss am/pm"/>
  </numFmts>
  <fonts count="26">
    <font>
      <sz val="10.0"/>
      <color rgb="FF000000"/>
      <name val="Arial"/>
      <scheme val="minor"/>
    </font>
    <font>
      <b/>
      <color theme="1"/>
      <name val="Arial"/>
    </font>
    <font>
      <color theme="1"/>
      <name val="Arial"/>
    </font>
    <font>
      <b/>
      <sz val="14.0"/>
      <color theme="1"/>
      <name val="Arial"/>
    </font>
    <font>
      <b/>
      <sz val="12.0"/>
      <color theme="1"/>
      <name val="Arial"/>
    </font>
    <font>
      <color theme="1"/>
      <name val="Arial"/>
      <scheme val="minor"/>
    </font>
    <font>
      <color rgb="FF000000"/>
      <name val="Arial"/>
    </font>
    <font>
      <sz val="9.0"/>
      <color rgb="FF1F1F1F"/>
      <name val="Arial"/>
    </font>
    <font>
      <color rgb="FFFF00FF"/>
      <name val="Arial"/>
    </font>
    <font>
      <color rgb="FF000000"/>
      <name val="Arial"/>
      <scheme val="minor"/>
    </font>
    <font>
      <sz val="10.0"/>
      <color rgb="FF000000"/>
      <name val="Arial"/>
    </font>
    <font>
      <sz val="12.0"/>
      <color theme="1"/>
      <name val="Cambria"/>
    </font>
    <font/>
    <font>
      <color rgb="FF34A853"/>
      <name val="Calibri"/>
    </font>
    <font>
      <b/>
      <color theme="1"/>
      <name val="Arial"/>
      <scheme val="minor"/>
    </font>
    <font>
      <b/>
      <color rgb="FF000000"/>
      <name val="Arial"/>
    </font>
    <font>
      <b/>
      <sz val="12.0"/>
      <color rgb="FF000000"/>
      <name val="Arial"/>
    </font>
    <font>
      <i/>
      <sz val="9.0"/>
      <color rgb="FF000000"/>
      <name val="&quot;Google Sans Mono&quot;"/>
    </font>
    <font>
      <i/>
      <color theme="1"/>
      <name val="Arial"/>
      <scheme val="minor"/>
    </font>
    <font>
      <color rgb="FF999999"/>
      <name val="Arial"/>
      <scheme val="minor"/>
    </font>
    <font>
      <sz val="9.0"/>
      <color rgb="FF000000"/>
      <name val="&quot;Google Sans Mono&quot;"/>
    </font>
    <font>
      <color rgb="FFE69138"/>
      <name val="Arial"/>
      <scheme val="minor"/>
    </font>
    <font>
      <b/>
      <sz val="12.0"/>
      <color theme="1"/>
      <name val="Arial"/>
      <scheme val="minor"/>
    </font>
    <font>
      <strike/>
      <color theme="1"/>
      <name val="Arial"/>
      <scheme val="minor"/>
    </font>
    <font>
      <color rgb="FFFF0000"/>
      <name val="Arial"/>
      <scheme val="minor"/>
    </font>
    <font>
      <strike/>
      <color theme="1"/>
      <name val="Arial"/>
    </font>
  </fonts>
  <fills count="6">
    <fill>
      <patternFill patternType="none"/>
    </fill>
    <fill>
      <patternFill patternType="lightGray"/>
    </fill>
    <fill>
      <patternFill patternType="solid">
        <fgColor rgb="FFFFFFFF"/>
        <bgColor rgb="FFFFFFFF"/>
      </patternFill>
    </fill>
    <fill>
      <patternFill patternType="solid">
        <fgColor rgb="FFC0C0C0"/>
        <bgColor rgb="FFC0C0C0"/>
      </patternFill>
    </fill>
    <fill>
      <patternFill patternType="solid">
        <fgColor rgb="FF808080"/>
        <bgColor rgb="FF808080"/>
      </patternFill>
    </fill>
    <fill>
      <patternFill patternType="solid">
        <fgColor rgb="FFFFE599"/>
        <bgColor rgb="FFFFE599"/>
      </patternFill>
    </fill>
  </fills>
  <borders count="7">
    <border/>
    <border>
      <right style="thin">
        <color rgb="FF000000"/>
      </right>
      <bottom style="thin">
        <color rgb="FF000000"/>
      </bottom>
    </border>
    <border>
      <right style="thin">
        <color rgb="FF000000"/>
      </right>
      <top style="thin">
        <color rgb="FF000000"/>
      </top>
      <bottom style="thin">
        <color rgb="FF000000"/>
      </bottom>
    </border>
    <border>
      <top style="thin">
        <color rgb="FF000000"/>
      </top>
      <bottom style="thin">
        <color rgb="FF000000"/>
      </bottom>
    </border>
    <border>
      <bottom style="thin">
        <color rgb="FF000000"/>
      </bottom>
    </border>
    <border>
      <left style="thin">
        <color rgb="FF000000"/>
      </left>
      <right style="thin">
        <color rgb="FF000000"/>
      </right>
      <bottom style="thin">
        <color rgb="FF000000"/>
      </bottom>
    </border>
    <border>
      <right style="thin">
        <color rgb="FF000000"/>
      </right>
    </border>
  </borders>
  <cellStyleXfs count="1">
    <xf borderId="0" fillId="0" fontId="0" numFmtId="0" applyAlignment="1" applyFont="1"/>
  </cellStyleXfs>
  <cellXfs count="122">
    <xf borderId="0" fillId="0" fontId="0" numFmtId="0" xfId="0" applyAlignment="1" applyFont="1">
      <alignment readingOrder="0" shrinkToFit="0" vertical="bottom" wrapText="0"/>
    </xf>
    <xf borderId="0" fillId="2" fontId="1" numFmtId="0" xfId="0" applyAlignment="1" applyFill="1" applyFont="1">
      <alignment horizontal="center" readingOrder="0" vertical="bottom"/>
    </xf>
    <xf borderId="0" fillId="0" fontId="2" numFmtId="0" xfId="0" applyAlignment="1" applyFont="1">
      <alignment vertical="bottom"/>
    </xf>
    <xf borderId="0" fillId="2" fontId="3" numFmtId="0" xfId="0" applyAlignment="1" applyFont="1">
      <alignment horizontal="center" vertical="bottom"/>
    </xf>
    <xf borderId="0" fillId="0" fontId="2" numFmtId="0" xfId="0" applyAlignment="1" applyFont="1">
      <alignment readingOrder="0" shrinkToFit="0" vertical="bottom" wrapText="0"/>
    </xf>
    <xf borderId="0" fillId="2" fontId="3" numFmtId="0" xfId="0" applyAlignment="1" applyFont="1">
      <alignment horizontal="center" shrinkToFit="0" vertical="bottom" wrapText="0"/>
    </xf>
    <xf borderId="0" fillId="2" fontId="2" numFmtId="0" xfId="0" applyAlignment="1" applyFont="1">
      <alignment vertical="bottom"/>
    </xf>
    <xf borderId="0" fillId="2" fontId="1" numFmtId="0" xfId="0" applyAlignment="1" applyFont="1">
      <alignment horizontal="center" vertical="bottom"/>
    </xf>
    <xf borderId="0" fillId="3" fontId="4" numFmtId="0" xfId="0" applyAlignment="1" applyFill="1" applyFont="1">
      <alignment shrinkToFit="0" vertical="bottom" wrapText="1"/>
    </xf>
    <xf borderId="0" fillId="3" fontId="4" numFmtId="0" xfId="0" applyAlignment="1" applyFont="1">
      <alignment shrinkToFit="0" vertical="bottom" wrapText="0"/>
    </xf>
    <xf borderId="0" fillId="3" fontId="4" numFmtId="0" xfId="0" applyAlignment="1" applyFont="1">
      <alignment readingOrder="0" shrinkToFit="0" vertical="bottom" wrapText="1"/>
    </xf>
    <xf borderId="0" fillId="0" fontId="2" numFmtId="0" xfId="0" applyAlignment="1" applyFont="1">
      <alignment readingOrder="0" vertical="bottom"/>
    </xf>
    <xf borderId="0" fillId="0" fontId="2" numFmtId="164" xfId="0" applyAlignment="1" applyFont="1" applyNumberFormat="1">
      <alignment readingOrder="0" vertical="bottom"/>
    </xf>
    <xf borderId="0" fillId="0" fontId="2" numFmtId="0" xfId="0" applyAlignment="1" applyFont="1">
      <alignment readingOrder="0"/>
    </xf>
    <xf borderId="0" fillId="0" fontId="2" numFmtId="0" xfId="0" applyAlignment="1" applyFont="1">
      <alignment horizontal="right" readingOrder="0" vertical="bottom"/>
    </xf>
    <xf borderId="0" fillId="0" fontId="2" numFmtId="165" xfId="0" applyAlignment="1" applyFont="1" applyNumberFormat="1">
      <alignment readingOrder="0" vertical="bottom"/>
    </xf>
    <xf borderId="0" fillId="0" fontId="5" numFmtId="0" xfId="0" applyAlignment="1" applyFont="1">
      <alignment readingOrder="0"/>
    </xf>
    <xf borderId="0" fillId="2" fontId="6" numFmtId="0" xfId="0" applyAlignment="1" applyFont="1">
      <alignment horizontal="left" readingOrder="0"/>
    </xf>
    <xf borderId="0" fillId="0" fontId="2" numFmtId="19" xfId="0" applyAlignment="1" applyFont="1" applyNumberFormat="1">
      <alignment horizontal="right" readingOrder="0" vertical="bottom"/>
    </xf>
    <xf borderId="0" fillId="0" fontId="5" numFmtId="19" xfId="0" applyAlignment="1" applyFont="1" applyNumberFormat="1">
      <alignment readingOrder="0"/>
    </xf>
    <xf borderId="0" fillId="2" fontId="6" numFmtId="0" xfId="0" applyAlignment="1" applyFont="1">
      <alignment horizontal="right" readingOrder="0"/>
    </xf>
    <xf borderId="0" fillId="0" fontId="2" numFmtId="21" xfId="0" applyAlignment="1" applyFont="1" applyNumberFormat="1">
      <alignment readingOrder="0" vertical="bottom"/>
    </xf>
    <xf borderId="0" fillId="0" fontId="2" numFmtId="165" xfId="0" applyAlignment="1" applyFont="1" applyNumberFormat="1">
      <alignment horizontal="right" readingOrder="0" vertical="bottom"/>
    </xf>
    <xf borderId="0" fillId="2" fontId="7" numFmtId="0" xfId="0" applyAlignment="1" applyFont="1">
      <alignment readingOrder="0"/>
    </xf>
    <xf borderId="0" fillId="0" fontId="5" numFmtId="164" xfId="0" applyAlignment="1" applyFont="1" applyNumberFormat="1">
      <alignment readingOrder="0"/>
    </xf>
    <xf borderId="0" fillId="0" fontId="5" numFmtId="0" xfId="0" applyAlignment="1" applyFont="1">
      <alignment readingOrder="0" vertical="center"/>
    </xf>
    <xf borderId="0" fillId="0" fontId="8" numFmtId="0" xfId="0" applyAlignment="1" applyFont="1">
      <alignment readingOrder="0" vertical="bottom"/>
    </xf>
    <xf borderId="0" fillId="0" fontId="2" numFmtId="19" xfId="0" applyAlignment="1" applyFont="1" applyNumberFormat="1">
      <alignment readingOrder="0" vertical="bottom"/>
    </xf>
    <xf borderId="0" fillId="0" fontId="5" numFmtId="0" xfId="0" applyAlignment="1" applyFont="1">
      <alignment horizontal="left" readingOrder="0"/>
    </xf>
    <xf borderId="0" fillId="0" fontId="5" numFmtId="0" xfId="0" applyAlignment="1" applyFont="1">
      <alignment horizontal="center" readingOrder="0" vertical="center"/>
    </xf>
    <xf borderId="0" fillId="0" fontId="5" numFmtId="0" xfId="0" applyAlignment="1" applyFont="1">
      <alignment horizontal="center" readingOrder="0" shrinkToFit="0" vertical="center" wrapText="1"/>
    </xf>
    <xf borderId="0" fillId="0" fontId="2" numFmtId="0" xfId="0" applyAlignment="1" applyFont="1">
      <alignment horizontal="center" readingOrder="0" shrinkToFit="0" vertical="center" wrapText="0"/>
    </xf>
    <xf borderId="0" fillId="0" fontId="2" numFmtId="0" xfId="0" applyAlignment="1" applyFont="1">
      <alignment horizontal="left" readingOrder="0" shrinkToFit="0" vertical="center" wrapText="1"/>
    </xf>
    <xf borderId="0" fillId="0" fontId="5" numFmtId="0" xfId="0" applyAlignment="1" applyFont="1">
      <alignment vertical="center"/>
    </xf>
    <xf borderId="0" fillId="0" fontId="2" numFmtId="0" xfId="0" applyAlignment="1" applyFont="1">
      <alignment horizontal="left" readingOrder="0" shrinkToFit="0" vertical="center" wrapText="0"/>
    </xf>
    <xf borderId="0" fillId="0" fontId="9" numFmtId="0" xfId="0" applyAlignment="1" applyFont="1">
      <alignment horizontal="center" readingOrder="0" vertical="center"/>
    </xf>
    <xf borderId="0" fillId="0" fontId="6" numFmtId="0" xfId="0" applyAlignment="1" applyFont="1">
      <alignment readingOrder="0" shrinkToFit="0" vertical="bottom" wrapText="0"/>
    </xf>
    <xf borderId="0" fillId="2" fontId="10" numFmtId="0" xfId="0" applyAlignment="1" applyFont="1">
      <alignment horizontal="left" readingOrder="0" vertical="center"/>
    </xf>
    <xf borderId="0" fillId="0" fontId="9" numFmtId="0" xfId="0" applyAlignment="1" applyFont="1">
      <alignment readingOrder="0" vertical="center"/>
    </xf>
    <xf borderId="0" fillId="2" fontId="6" numFmtId="0" xfId="0" applyAlignment="1" applyFont="1">
      <alignment horizontal="left" readingOrder="0" vertical="center"/>
    </xf>
    <xf borderId="0" fillId="0" fontId="5" numFmtId="0" xfId="0" applyAlignment="1" applyFont="1">
      <alignment horizontal="center" readingOrder="0"/>
    </xf>
    <xf borderId="0" fillId="0" fontId="5" numFmtId="0" xfId="0" applyAlignment="1" applyFont="1">
      <alignment horizontal="left" readingOrder="0" vertical="center"/>
    </xf>
    <xf borderId="0" fillId="0" fontId="5" numFmtId="0" xfId="0" applyAlignment="1" applyFont="1">
      <alignment horizontal="center" readingOrder="0" shrinkToFit="0" wrapText="1"/>
    </xf>
    <xf borderId="0" fillId="0" fontId="5" numFmtId="0" xfId="0" applyAlignment="1" applyFont="1">
      <alignment horizontal="center"/>
    </xf>
    <xf borderId="1" fillId="0" fontId="2" numFmtId="49" xfId="0" applyAlignment="1" applyBorder="1" applyFont="1" applyNumberFormat="1">
      <alignment vertical="bottom"/>
    </xf>
    <xf borderId="2" fillId="0" fontId="11" numFmtId="49" xfId="0" applyAlignment="1" applyBorder="1" applyFont="1" applyNumberFormat="1">
      <alignment horizontal="right" vertical="bottom"/>
    </xf>
    <xf borderId="3" fillId="0" fontId="11" numFmtId="0" xfId="0" applyAlignment="1" applyBorder="1" applyFont="1">
      <alignment horizontal="right" readingOrder="0" shrinkToFit="0" vertical="bottom" wrapText="1"/>
    </xf>
    <xf borderId="3" fillId="0" fontId="12" numFmtId="0" xfId="0" applyBorder="1" applyFont="1"/>
    <xf borderId="2" fillId="0" fontId="12" numFmtId="0" xfId="0" applyBorder="1" applyFont="1"/>
    <xf borderId="4" fillId="0" fontId="5" numFmtId="0" xfId="0" applyBorder="1" applyFont="1"/>
    <xf borderId="4" fillId="0" fontId="12" numFmtId="0" xfId="0" applyBorder="1" applyFont="1"/>
    <xf borderId="1" fillId="0" fontId="12" numFmtId="0" xfId="0" applyBorder="1" applyFont="1"/>
    <xf borderId="5" fillId="0" fontId="2" numFmtId="49" xfId="0" applyAlignment="1" applyBorder="1" applyFont="1" applyNumberFormat="1">
      <alignment vertical="bottom"/>
    </xf>
    <xf borderId="1" fillId="0" fontId="11" numFmtId="49" xfId="0" applyAlignment="1" applyBorder="1" applyFont="1" applyNumberFormat="1">
      <alignment horizontal="center" vertical="bottom"/>
    </xf>
    <xf borderId="4" fillId="2" fontId="2" numFmtId="0" xfId="0" applyAlignment="1" applyBorder="1" applyFont="1">
      <alignment readingOrder="0" shrinkToFit="0" vertical="bottom" wrapText="0"/>
    </xf>
    <xf borderId="4" fillId="0" fontId="2" numFmtId="0" xfId="0" applyAlignment="1" applyBorder="1" applyFont="1">
      <alignment vertical="bottom"/>
    </xf>
    <xf borderId="1" fillId="0" fontId="2" numFmtId="0" xfId="0" applyAlignment="1" applyBorder="1" applyFont="1">
      <alignment vertical="bottom"/>
    </xf>
    <xf borderId="1" fillId="0" fontId="11" numFmtId="49" xfId="0" applyAlignment="1" applyBorder="1" applyFont="1" applyNumberFormat="1">
      <alignment horizontal="right" vertical="bottom"/>
    </xf>
    <xf borderId="4" fillId="0" fontId="2" numFmtId="49" xfId="0" applyAlignment="1" applyBorder="1" applyFont="1" applyNumberFormat="1">
      <alignment readingOrder="0" vertical="bottom"/>
    </xf>
    <xf borderId="5" fillId="4" fontId="2" numFmtId="49" xfId="0" applyAlignment="1" applyBorder="1" applyFill="1" applyFont="1" applyNumberFormat="1">
      <alignment vertical="bottom"/>
    </xf>
    <xf borderId="1" fillId="4" fontId="2" numFmtId="49" xfId="0" applyAlignment="1" applyBorder="1" applyFont="1" applyNumberFormat="1">
      <alignment vertical="bottom"/>
    </xf>
    <xf borderId="5" fillId="3" fontId="11" numFmtId="49" xfId="0" applyAlignment="1" applyBorder="1" applyFont="1" applyNumberFormat="1">
      <alignment horizontal="center" vertical="bottom"/>
    </xf>
    <xf borderId="6" fillId="3" fontId="11" numFmtId="49" xfId="0" applyAlignment="1" applyBorder="1" applyFont="1" applyNumberFormat="1">
      <alignment horizontal="center" vertical="bottom"/>
    </xf>
    <xf borderId="1" fillId="3" fontId="2" numFmtId="49" xfId="0" applyAlignment="1" applyBorder="1" applyFont="1" applyNumberFormat="1">
      <alignment vertical="bottom"/>
    </xf>
    <xf borderId="1" fillId="3" fontId="11" numFmtId="49" xfId="0" applyAlignment="1" applyBorder="1" applyFont="1" applyNumberFormat="1">
      <alignment horizontal="center" vertical="bottom"/>
    </xf>
    <xf borderId="4" fillId="3" fontId="11" numFmtId="49" xfId="0" applyAlignment="1" applyBorder="1" applyFont="1" applyNumberFormat="1">
      <alignment horizontal="center" vertical="bottom"/>
    </xf>
    <xf borderId="6" fillId="3" fontId="11" numFmtId="49" xfId="0" applyAlignment="1" applyBorder="1" applyFont="1" applyNumberFormat="1">
      <alignment horizontal="center" shrinkToFit="0" vertical="bottom" wrapText="1"/>
    </xf>
    <xf borderId="0" fillId="3" fontId="11" numFmtId="49" xfId="0" applyAlignment="1" applyFont="1" applyNumberFormat="1">
      <alignment horizontal="center" vertical="bottom"/>
    </xf>
    <xf borderId="6" fillId="0" fontId="12" numFmtId="0" xfId="0" applyBorder="1" applyFont="1"/>
    <xf borderId="6" fillId="0" fontId="2" numFmtId="0" xfId="0" applyAlignment="1" applyBorder="1" applyFont="1">
      <alignment vertical="bottom"/>
    </xf>
    <xf borderId="1" fillId="0" fontId="13" numFmtId="49" xfId="0" applyAlignment="1" applyBorder="1" applyFont="1" applyNumberFormat="1">
      <alignment shrinkToFit="0" vertical="bottom" wrapText="1"/>
    </xf>
    <xf borderId="0" fillId="0" fontId="2" numFmtId="0" xfId="0" applyAlignment="1" applyFont="1">
      <alignment readingOrder="0" shrinkToFit="0" vertical="bottom" wrapText="1"/>
    </xf>
    <xf borderId="0" fillId="0" fontId="5" numFmtId="0" xfId="0" applyAlignment="1" applyFont="1">
      <alignment horizontal="right" readingOrder="0"/>
    </xf>
    <xf borderId="0" fillId="0" fontId="14" numFmtId="0" xfId="0" applyAlignment="1" applyFont="1">
      <alignment horizontal="left" readingOrder="0" shrinkToFit="0" vertical="center" wrapText="1"/>
    </xf>
    <xf borderId="0" fillId="0" fontId="14" numFmtId="0" xfId="0" applyAlignment="1" applyFont="1">
      <alignment readingOrder="0" shrinkToFit="0" vertical="center" wrapText="1"/>
    </xf>
    <xf borderId="0" fillId="2" fontId="15" numFmtId="0" xfId="0" applyAlignment="1" applyFont="1">
      <alignment horizontal="left" readingOrder="0"/>
    </xf>
    <xf borderId="0" fillId="2" fontId="16" numFmtId="0" xfId="0" applyAlignment="1" applyFont="1">
      <alignment horizontal="left" readingOrder="0"/>
    </xf>
    <xf borderId="0" fillId="0" fontId="5" numFmtId="0" xfId="0" applyFont="1"/>
    <xf borderId="0" fillId="5" fontId="5" numFmtId="0" xfId="0" applyAlignment="1" applyFill="1" applyFont="1">
      <alignment horizontal="center" readingOrder="0"/>
    </xf>
    <xf borderId="0" fillId="2" fontId="17" numFmtId="0" xfId="0" applyFont="1"/>
    <xf borderId="0" fillId="0" fontId="18" numFmtId="0" xfId="0" applyFont="1"/>
    <xf borderId="0" fillId="2" fontId="6" numFmtId="0" xfId="0" applyAlignment="1" applyFont="1">
      <alignment horizontal="center" readingOrder="0"/>
    </xf>
    <xf borderId="0" fillId="0" fontId="14" numFmtId="0" xfId="0" applyAlignment="1" applyFont="1">
      <alignment readingOrder="0"/>
    </xf>
    <xf borderId="0" fillId="0" fontId="19" numFmtId="19" xfId="0" applyAlignment="1" applyFont="1" applyNumberFormat="1">
      <alignment readingOrder="0"/>
    </xf>
    <xf borderId="0" fillId="0" fontId="20" numFmtId="0" xfId="0" applyFont="1"/>
    <xf borderId="0" fillId="0" fontId="5" numFmtId="0" xfId="0" applyFont="1"/>
    <xf borderId="0" fillId="0" fontId="19" numFmtId="19" xfId="0" applyAlignment="1" applyFont="1" applyNumberFormat="1">
      <alignment horizontal="right" readingOrder="0"/>
    </xf>
    <xf borderId="0" fillId="0" fontId="21" numFmtId="0" xfId="0" applyAlignment="1" applyFont="1">
      <alignment readingOrder="0"/>
    </xf>
    <xf borderId="0" fillId="0" fontId="0" numFmtId="0" xfId="0" applyFont="1"/>
    <xf borderId="0" fillId="0" fontId="22" numFmtId="0" xfId="0" applyAlignment="1" applyFont="1">
      <alignment readingOrder="0"/>
    </xf>
    <xf borderId="0" fillId="0" fontId="2" numFmtId="0" xfId="0" applyAlignment="1" applyFont="1">
      <alignment readingOrder="0" shrinkToFit="0" vertical="bottom" wrapText="0"/>
    </xf>
    <xf borderId="4" fillId="0" fontId="5" numFmtId="0" xfId="0" applyAlignment="1" applyBorder="1" applyFont="1">
      <alignment readingOrder="0"/>
    </xf>
    <xf borderId="0" fillId="0" fontId="23" numFmtId="0" xfId="0" applyAlignment="1" applyFont="1">
      <alignment readingOrder="0"/>
    </xf>
    <xf borderId="0" fillId="0" fontId="23" numFmtId="19" xfId="0" applyAlignment="1" applyFont="1" applyNumberFormat="1">
      <alignment readingOrder="0"/>
    </xf>
    <xf borderId="0" fillId="0" fontId="23" numFmtId="0" xfId="0" applyAlignment="1" applyFont="1">
      <alignment horizontal="right" readingOrder="0"/>
    </xf>
    <xf borderId="0" fillId="0" fontId="5" numFmtId="0" xfId="0" applyAlignment="1" applyFont="1">
      <alignment horizontal="right"/>
    </xf>
    <xf borderId="0" fillId="0" fontId="5" numFmtId="166" xfId="0" applyAlignment="1" applyFont="1" applyNumberFormat="1">
      <alignment readingOrder="0"/>
    </xf>
    <xf borderId="0" fillId="0" fontId="2" numFmtId="0" xfId="0" applyAlignment="1" applyFont="1">
      <alignment horizontal="right" vertical="bottom"/>
    </xf>
    <xf borderId="0" fillId="0" fontId="5" numFmtId="165" xfId="0" applyAlignment="1" applyFont="1" applyNumberFormat="1">
      <alignment readingOrder="0"/>
    </xf>
    <xf borderId="3" fillId="0" fontId="11" numFmtId="167" xfId="0" applyAlignment="1" applyBorder="1" applyFont="1" applyNumberFormat="1">
      <alignment horizontal="right" readingOrder="0" shrinkToFit="0" vertical="bottom" wrapText="1"/>
    </xf>
    <xf borderId="0" fillId="0" fontId="5" numFmtId="0" xfId="0" applyAlignment="1" applyFont="1">
      <alignment readingOrder="0" shrinkToFit="0" wrapText="1"/>
    </xf>
    <xf borderId="0" fillId="0" fontId="24" numFmtId="0" xfId="0" applyAlignment="1" applyFont="1">
      <alignment horizontal="center" readingOrder="0"/>
    </xf>
    <xf borderId="0" fillId="0" fontId="24" numFmtId="0" xfId="0" applyAlignment="1" applyFont="1">
      <alignment readingOrder="0"/>
    </xf>
    <xf borderId="0" fillId="0" fontId="2" numFmtId="19" xfId="0" applyAlignment="1" applyFont="1" applyNumberFormat="1">
      <alignment horizontal="right" vertical="bottom"/>
    </xf>
    <xf borderId="0" fillId="0" fontId="2" numFmtId="0" xfId="0" applyAlignment="1" applyFont="1">
      <alignment vertical="bottom"/>
    </xf>
    <xf borderId="0" fillId="0" fontId="25" numFmtId="0" xfId="0" applyAlignment="1" applyFont="1">
      <alignment readingOrder="0" vertical="bottom"/>
    </xf>
    <xf borderId="0" fillId="0" fontId="23" numFmtId="165" xfId="0" applyAlignment="1" applyFont="1" applyNumberFormat="1">
      <alignment readingOrder="0"/>
    </xf>
    <xf borderId="0" fillId="0" fontId="23" numFmtId="0" xfId="0" applyFont="1"/>
    <xf borderId="4" fillId="0" fontId="2" numFmtId="0" xfId="0" applyAlignment="1" applyBorder="1" applyFont="1">
      <alignment readingOrder="0" vertical="bottom"/>
    </xf>
    <xf borderId="0" fillId="0" fontId="5" numFmtId="19" xfId="0" applyAlignment="1" applyFont="1" applyNumberFormat="1">
      <alignment horizontal="right" readingOrder="0"/>
    </xf>
    <xf borderId="0" fillId="0" fontId="5" numFmtId="14" xfId="0" applyAlignment="1" applyFont="1" applyNumberFormat="1">
      <alignment readingOrder="0"/>
    </xf>
    <xf borderId="0" fillId="0" fontId="5" numFmtId="0" xfId="0" applyAlignment="1" applyFont="1">
      <alignment readingOrder="0"/>
    </xf>
    <xf borderId="3" fillId="0" fontId="11" numFmtId="168" xfId="0" applyAlignment="1" applyBorder="1" applyFont="1" applyNumberFormat="1">
      <alignment horizontal="right" readingOrder="0" shrinkToFit="0" vertical="bottom" wrapText="1"/>
    </xf>
    <xf borderId="0" fillId="0" fontId="5" numFmtId="169" xfId="0" applyAlignment="1" applyFont="1" applyNumberFormat="1">
      <alignment readingOrder="0"/>
    </xf>
    <xf borderId="0" fillId="2" fontId="6" numFmtId="0" xfId="0" applyAlignment="1" applyFont="1">
      <alignment horizontal="right"/>
    </xf>
    <xf borderId="0" fillId="0" fontId="5" numFmtId="170" xfId="0" applyAlignment="1" applyFont="1" applyNumberFormat="1">
      <alignment readingOrder="0"/>
    </xf>
    <xf borderId="0" fillId="0" fontId="5" numFmtId="0" xfId="0" applyAlignment="1" applyFont="1">
      <alignment horizontal="right"/>
    </xf>
    <xf borderId="0" fillId="0" fontId="20" numFmtId="0" xfId="0" applyAlignment="1" applyFont="1">
      <alignment readingOrder="0"/>
    </xf>
    <xf borderId="0" fillId="0" fontId="23" numFmtId="165" xfId="0" applyAlignment="1" applyFont="1" applyNumberFormat="1">
      <alignment horizontal="right" readingOrder="0"/>
    </xf>
    <xf borderId="0" fillId="0" fontId="5" numFmtId="165" xfId="0" applyAlignment="1" applyFont="1" applyNumberFormat="1">
      <alignment horizontal="right" readingOrder="0"/>
    </xf>
    <xf borderId="0" fillId="2" fontId="6" numFmtId="19" xfId="0" applyAlignment="1" applyFont="1" applyNumberFormat="1">
      <alignment horizontal="right" readingOrder="0"/>
    </xf>
    <xf borderId="0" fillId="0" fontId="5" numFmtId="21" xfId="0" applyAlignment="1" applyFont="1" applyNumberFormat="1">
      <alignment readingOrder="0"/>
    </xf>
  </cellXfs>
  <cellStyles count="1">
    <cellStyle xfId="0" name="Normal" builtinId="0"/>
  </cellStyles>
  <dxfs count="2">
    <dxf>
      <font>
        <color rgb="FF999999"/>
      </font>
      <fill>
        <patternFill patternType="solid">
          <fgColor rgb="FFFFFFFF"/>
          <bgColor rgb="FFFFFFFF"/>
        </patternFill>
      </fill>
      <border/>
    </dxf>
    <dxf>
      <font>
        <color rgb="FF000000"/>
      </font>
      <fill>
        <patternFill patternType="solid">
          <fgColor rgb="FFFFFFFF"/>
          <bgColor rgb="FFFFFFFF"/>
        </patternFill>
      </fill>
      <border/>
    </dxf>
  </dxfs>
</styleSheet>
</file>

<file path=xl/_rels/workbook.xml.rels><?xml version="1.0" encoding="UTF-8" standalone="yes"?><Relationships xmlns="http://schemas.openxmlformats.org/package/2006/relationships"><Relationship Id="rId20" Type="http://schemas.openxmlformats.org/officeDocument/2006/relationships/worksheet" Target="worksheets/sheet17.xml"/><Relationship Id="rId22" Type="http://schemas.openxmlformats.org/officeDocument/2006/relationships/worksheet" Target="worksheets/sheet19.xml"/><Relationship Id="rId21" Type="http://schemas.openxmlformats.org/officeDocument/2006/relationships/worksheet" Target="worksheets/sheet18.xml"/><Relationship Id="rId24" Type="http://schemas.openxmlformats.org/officeDocument/2006/relationships/worksheet" Target="worksheets/sheet21.xml"/><Relationship Id="rId23" Type="http://schemas.openxmlformats.org/officeDocument/2006/relationships/worksheet" Target="worksheets/sheet20.xml"/><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9" Type="http://schemas.openxmlformats.org/officeDocument/2006/relationships/worksheet" Target="worksheets/sheet6.xml"/><Relationship Id="rId26" Type="http://schemas.openxmlformats.org/officeDocument/2006/relationships/worksheet" Target="worksheets/sheet23.xml"/><Relationship Id="rId25" Type="http://schemas.openxmlformats.org/officeDocument/2006/relationships/worksheet" Target="worksheets/sheet22.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 Id="rId11" Type="http://schemas.openxmlformats.org/officeDocument/2006/relationships/worksheet" Target="worksheets/sheet8.xml"/><Relationship Id="rId10" Type="http://schemas.openxmlformats.org/officeDocument/2006/relationships/worksheet" Target="worksheets/sheet7.xml"/><Relationship Id="rId13" Type="http://schemas.openxmlformats.org/officeDocument/2006/relationships/worksheet" Target="worksheets/sheet10.xml"/><Relationship Id="rId12" Type="http://schemas.openxmlformats.org/officeDocument/2006/relationships/worksheet" Target="worksheets/sheet9.xml"/><Relationship Id="rId15" Type="http://schemas.openxmlformats.org/officeDocument/2006/relationships/worksheet" Target="worksheets/sheet12.xml"/><Relationship Id="rId14" Type="http://schemas.openxmlformats.org/officeDocument/2006/relationships/worksheet" Target="worksheets/sheet11.xml"/><Relationship Id="rId17" Type="http://schemas.openxmlformats.org/officeDocument/2006/relationships/worksheet" Target="worksheets/sheet14.xml"/><Relationship Id="rId16" Type="http://schemas.openxmlformats.org/officeDocument/2006/relationships/worksheet" Target="worksheets/sheet13.xml"/><Relationship Id="rId19" Type="http://schemas.openxmlformats.org/officeDocument/2006/relationships/worksheet" Target="worksheets/sheet16.xml"/><Relationship Id="rId18" Type="http://schemas.openxmlformats.org/officeDocument/2006/relationships/worksheet" Target="worksheets/sheet15.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0.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9.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0.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9.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3" max="3" width="21.63"/>
    <col customWidth="1" min="4" max="4" width="40.25"/>
    <col customWidth="1" min="6" max="6" width="14.38"/>
    <col customWidth="1" min="7" max="8" width="19.25"/>
    <col customWidth="1" min="12" max="12" width="14.38"/>
  </cols>
  <sheetData>
    <row r="1">
      <c r="A1" s="1" t="s">
        <v>0</v>
      </c>
      <c r="K1" s="2"/>
      <c r="L1" s="2"/>
      <c r="M1" s="2"/>
      <c r="N1" s="2"/>
      <c r="O1" s="2"/>
      <c r="P1" s="2"/>
      <c r="Q1" s="2"/>
      <c r="R1" s="2"/>
      <c r="S1" s="2"/>
      <c r="T1" s="2"/>
      <c r="U1" s="2"/>
      <c r="V1" s="2"/>
      <c r="W1" s="2"/>
      <c r="X1" s="2"/>
      <c r="Y1" s="2"/>
      <c r="Z1" s="2"/>
      <c r="AA1" s="2"/>
    </row>
    <row r="2">
      <c r="K2" s="2"/>
      <c r="L2" s="2"/>
      <c r="M2" s="2"/>
      <c r="N2" s="2"/>
      <c r="O2" s="2"/>
      <c r="P2" s="2"/>
      <c r="Q2" s="2"/>
      <c r="R2" s="2"/>
      <c r="S2" s="2"/>
      <c r="T2" s="2"/>
      <c r="U2" s="2"/>
      <c r="V2" s="2"/>
      <c r="W2" s="2"/>
      <c r="X2" s="2"/>
      <c r="Y2" s="2"/>
      <c r="Z2" s="2"/>
      <c r="AA2" s="2"/>
    </row>
    <row r="3">
      <c r="K3" s="2"/>
      <c r="L3" s="2"/>
      <c r="M3" s="2"/>
      <c r="N3" s="2"/>
      <c r="O3" s="2"/>
      <c r="P3" s="2"/>
      <c r="Q3" s="2"/>
      <c r="R3" s="2"/>
      <c r="S3" s="2"/>
      <c r="T3" s="2"/>
      <c r="U3" s="2"/>
      <c r="V3" s="2"/>
      <c r="W3" s="2"/>
      <c r="X3" s="2"/>
      <c r="Y3" s="2"/>
      <c r="Z3" s="2"/>
      <c r="AA3" s="2"/>
    </row>
    <row r="4">
      <c r="A4" s="3" t="s">
        <v>1</v>
      </c>
      <c r="D4" s="4"/>
      <c r="E4" s="3"/>
      <c r="F4" s="5" t="s">
        <v>2</v>
      </c>
      <c r="H4" s="4"/>
      <c r="I4" s="6"/>
      <c r="J4" s="2"/>
      <c r="K4" s="2"/>
      <c r="L4" s="2"/>
      <c r="M4" s="2"/>
      <c r="N4" s="2"/>
      <c r="O4" s="2"/>
      <c r="P4" s="2"/>
      <c r="Q4" s="2"/>
      <c r="R4" s="2"/>
      <c r="S4" s="2"/>
      <c r="T4" s="2"/>
      <c r="U4" s="2"/>
      <c r="V4" s="2"/>
      <c r="W4" s="2"/>
      <c r="X4" s="2"/>
      <c r="Y4" s="2"/>
      <c r="Z4" s="2"/>
      <c r="AA4" s="2"/>
    </row>
    <row r="5">
      <c r="J5" s="7"/>
      <c r="K5" s="2"/>
      <c r="L5" s="2"/>
      <c r="M5" s="2"/>
      <c r="N5" s="2"/>
      <c r="O5" s="2"/>
      <c r="P5" s="2"/>
      <c r="Q5" s="2"/>
      <c r="R5" s="2"/>
      <c r="S5" s="2"/>
      <c r="T5" s="2"/>
      <c r="U5" s="2"/>
      <c r="V5" s="2"/>
      <c r="W5" s="2"/>
      <c r="X5" s="2"/>
      <c r="Y5" s="2"/>
      <c r="Z5" s="2"/>
      <c r="AA5" s="2"/>
    </row>
    <row r="6">
      <c r="A6" s="8" t="s">
        <v>3</v>
      </c>
      <c r="B6" s="8" t="s">
        <v>4</v>
      </c>
      <c r="C6" s="8" t="s">
        <v>5</v>
      </c>
      <c r="D6" s="9" t="s">
        <v>6</v>
      </c>
      <c r="E6" s="10" t="s">
        <v>7</v>
      </c>
      <c r="F6" s="8" t="s">
        <v>8</v>
      </c>
      <c r="G6" s="10" t="s">
        <v>9</v>
      </c>
      <c r="H6" s="8" t="s">
        <v>10</v>
      </c>
      <c r="I6" s="8" t="s">
        <v>11</v>
      </c>
      <c r="J6" s="10" t="s">
        <v>12</v>
      </c>
      <c r="K6" s="2"/>
      <c r="L6" s="2"/>
      <c r="M6" s="2"/>
      <c r="N6" s="2"/>
      <c r="O6" s="2"/>
      <c r="P6" s="2"/>
      <c r="Q6" s="2"/>
      <c r="R6" s="2"/>
      <c r="S6" s="2"/>
      <c r="T6" s="2"/>
      <c r="U6" s="2"/>
      <c r="V6" s="2"/>
      <c r="W6" s="2"/>
      <c r="X6" s="2"/>
      <c r="Y6" s="2"/>
      <c r="Z6" s="2"/>
      <c r="AA6" s="2"/>
    </row>
    <row r="7">
      <c r="A7" s="11">
        <v>241114.0</v>
      </c>
      <c r="B7" s="12">
        <v>0.548310810183466</v>
      </c>
      <c r="C7" s="13" t="s">
        <v>13</v>
      </c>
      <c r="D7" s="4" t="s">
        <v>14</v>
      </c>
      <c r="E7" s="14">
        <v>2.0241114E7</v>
      </c>
      <c r="F7" s="11">
        <v>2.41114125211E11</v>
      </c>
      <c r="G7" s="11" t="s">
        <v>15</v>
      </c>
      <c r="H7" s="2"/>
      <c r="I7" s="11"/>
      <c r="J7" s="15">
        <v>14.5</v>
      </c>
      <c r="K7" s="11" t="s">
        <v>16</v>
      </c>
      <c r="L7" s="2"/>
      <c r="M7" s="2"/>
      <c r="N7" s="2"/>
      <c r="O7" s="2"/>
      <c r="P7" s="2"/>
      <c r="Q7" s="2"/>
      <c r="R7" s="2"/>
      <c r="S7" s="2"/>
      <c r="T7" s="2"/>
      <c r="U7" s="2"/>
      <c r="V7" s="2"/>
      <c r="W7" s="2"/>
      <c r="X7" s="2"/>
      <c r="Y7" s="2"/>
      <c r="Z7" s="2"/>
      <c r="AA7" s="2"/>
    </row>
    <row r="8">
      <c r="A8" s="11">
        <v>241114.0</v>
      </c>
      <c r="B8" s="14" t="s">
        <v>17</v>
      </c>
      <c r="C8" s="13" t="s">
        <v>13</v>
      </c>
      <c r="D8" s="4" t="s">
        <v>14</v>
      </c>
      <c r="E8" s="14">
        <v>2.0241114E7</v>
      </c>
      <c r="F8" s="11">
        <v>2.41114125211E11</v>
      </c>
      <c r="G8" s="11" t="s">
        <v>15</v>
      </c>
      <c r="H8" s="2"/>
      <c r="I8" s="11"/>
      <c r="J8" s="15">
        <v>14.5</v>
      </c>
      <c r="K8" s="16" t="s">
        <v>18</v>
      </c>
      <c r="L8" s="2"/>
      <c r="M8" s="2"/>
      <c r="N8" s="2"/>
      <c r="O8" s="2"/>
      <c r="P8" s="2"/>
      <c r="Q8" s="2"/>
      <c r="R8" s="2"/>
      <c r="S8" s="2"/>
      <c r="T8" s="2"/>
      <c r="U8" s="2"/>
      <c r="V8" s="2"/>
      <c r="W8" s="2"/>
      <c r="X8" s="2"/>
      <c r="Y8" s="2"/>
      <c r="Z8" s="2"/>
      <c r="AA8" s="2"/>
    </row>
    <row r="9">
      <c r="A9" s="11">
        <v>241114.0</v>
      </c>
      <c r="B9" s="12">
        <v>0.6118467824126128</v>
      </c>
      <c r="C9" s="13" t="s">
        <v>13</v>
      </c>
      <c r="D9" s="4" t="s">
        <v>14</v>
      </c>
      <c r="E9" s="14">
        <v>2.0241114E7</v>
      </c>
      <c r="F9" s="11">
        <v>2.41114125211E11</v>
      </c>
      <c r="G9" s="11" t="s">
        <v>9</v>
      </c>
      <c r="J9" s="16">
        <v>14.5</v>
      </c>
      <c r="K9" s="16" t="s">
        <v>19</v>
      </c>
    </row>
    <row r="10">
      <c r="A10" s="11">
        <v>241118.0</v>
      </c>
      <c r="B10" s="12">
        <v>0.570949074074074</v>
      </c>
      <c r="C10" s="11" t="s">
        <v>20</v>
      </c>
      <c r="D10" s="11" t="s">
        <v>21</v>
      </c>
      <c r="E10" s="11">
        <v>2.0241118E7</v>
      </c>
      <c r="F10" s="11">
        <v>2.41118131837E11</v>
      </c>
      <c r="G10" s="11" t="s">
        <v>15</v>
      </c>
      <c r="H10" s="2"/>
      <c r="I10" s="11"/>
      <c r="J10" s="15">
        <v>12.7</v>
      </c>
      <c r="K10" s="11" t="s">
        <v>22</v>
      </c>
      <c r="L10" s="2"/>
      <c r="M10" s="2"/>
      <c r="N10" s="2"/>
      <c r="O10" s="2"/>
      <c r="P10" s="2"/>
      <c r="Q10" s="2"/>
      <c r="R10" s="2"/>
      <c r="S10" s="2"/>
      <c r="T10" s="2"/>
      <c r="U10" s="2"/>
      <c r="V10" s="2"/>
      <c r="W10" s="2"/>
      <c r="X10" s="2"/>
      <c r="Y10" s="2"/>
      <c r="Z10" s="2"/>
      <c r="AA10" s="2"/>
    </row>
    <row r="11">
      <c r="A11" s="11">
        <v>241119.0</v>
      </c>
      <c r="B11" s="12">
        <v>0.607650462962963</v>
      </c>
      <c r="C11" s="17" t="s">
        <v>23</v>
      </c>
      <c r="D11" s="11" t="s">
        <v>24</v>
      </c>
      <c r="E11" s="11">
        <v>2.0241119E7</v>
      </c>
      <c r="F11" s="11">
        <v>2.41119142357E11</v>
      </c>
      <c r="G11" s="11" t="s">
        <v>15</v>
      </c>
      <c r="H11" s="2"/>
      <c r="I11" s="11"/>
      <c r="J11" s="15">
        <v>14.2</v>
      </c>
      <c r="K11" s="17"/>
      <c r="L11" s="2"/>
      <c r="M11" s="2"/>
      <c r="N11" s="2"/>
      <c r="O11" s="11"/>
      <c r="P11" s="2"/>
      <c r="Q11" s="2"/>
      <c r="R11" s="2"/>
      <c r="S11" s="2"/>
      <c r="T11" s="2"/>
      <c r="U11" s="2"/>
      <c r="V11" s="2"/>
      <c r="W11" s="2"/>
      <c r="X11" s="2"/>
      <c r="Y11" s="2"/>
      <c r="Z11" s="2"/>
      <c r="AA11" s="2"/>
    </row>
    <row r="12">
      <c r="A12" s="11">
        <v>241121.0</v>
      </c>
      <c r="B12" s="12">
        <v>0.048314155093976296</v>
      </c>
      <c r="C12" s="11" t="s">
        <v>20</v>
      </c>
      <c r="D12" s="11" t="s">
        <v>21</v>
      </c>
      <c r="E12" s="11">
        <v>2.0241118E7</v>
      </c>
      <c r="F12" s="11">
        <v>2.41121005821E11</v>
      </c>
      <c r="G12" s="11" t="s">
        <v>9</v>
      </c>
      <c r="H12" s="2"/>
      <c r="I12" s="11"/>
      <c r="J12" s="15">
        <v>14.5</v>
      </c>
      <c r="K12" s="17"/>
      <c r="L12" s="11"/>
      <c r="M12" s="2"/>
      <c r="N12" s="2"/>
      <c r="O12" s="2"/>
      <c r="P12" s="2"/>
      <c r="Q12" s="2"/>
      <c r="R12" s="2"/>
      <c r="S12" s="2"/>
      <c r="T12" s="2"/>
      <c r="U12" s="2"/>
      <c r="V12" s="2"/>
      <c r="W12" s="2"/>
      <c r="X12" s="2"/>
      <c r="Y12" s="2"/>
      <c r="Z12" s="2"/>
      <c r="AA12" s="2"/>
    </row>
    <row r="13">
      <c r="A13" s="11">
        <v>241121.0</v>
      </c>
      <c r="B13" s="12">
        <v>0.086391481483588</v>
      </c>
      <c r="C13" s="11" t="s">
        <v>25</v>
      </c>
      <c r="D13" s="11" t="s">
        <v>26</v>
      </c>
      <c r="E13" s="11">
        <v>2.0241121E7</v>
      </c>
      <c r="F13" s="11">
        <v>2.41121005821E11</v>
      </c>
      <c r="G13" s="11" t="s">
        <v>15</v>
      </c>
      <c r="H13" s="2"/>
      <c r="I13" s="11"/>
      <c r="J13" s="15">
        <v>14.1</v>
      </c>
      <c r="K13" s="11" t="s">
        <v>27</v>
      </c>
      <c r="L13" s="2"/>
      <c r="M13" s="2"/>
      <c r="N13" s="2"/>
      <c r="O13" s="2"/>
      <c r="P13" s="2"/>
      <c r="Q13" s="2"/>
      <c r="R13" s="2"/>
      <c r="S13" s="2"/>
      <c r="T13" s="2"/>
      <c r="U13" s="2"/>
      <c r="V13" s="2"/>
      <c r="W13" s="2"/>
      <c r="X13" s="2"/>
      <c r="Y13" s="2"/>
      <c r="Z13" s="2"/>
      <c r="AA13" s="2"/>
    </row>
    <row r="14">
      <c r="A14" s="11">
        <v>241121.0</v>
      </c>
      <c r="B14" s="12">
        <v>0.09967546295956708</v>
      </c>
      <c r="C14" s="11" t="s">
        <v>25</v>
      </c>
      <c r="D14" s="11" t="s">
        <v>26</v>
      </c>
      <c r="E14" s="11">
        <v>2.0241121E7</v>
      </c>
      <c r="F14" s="11">
        <v>2.41121005821E11</v>
      </c>
      <c r="G14" s="11" t="s">
        <v>15</v>
      </c>
      <c r="H14" s="11"/>
      <c r="I14" s="14"/>
      <c r="J14" s="15">
        <v>14.1</v>
      </c>
      <c r="K14" s="11" t="s">
        <v>28</v>
      </c>
      <c r="L14" s="2"/>
      <c r="M14" s="11"/>
      <c r="N14" s="2"/>
      <c r="O14" s="2"/>
      <c r="P14" s="2"/>
      <c r="Q14" s="2"/>
      <c r="R14" s="2"/>
      <c r="S14" s="2"/>
      <c r="T14" s="2"/>
      <c r="U14" s="2"/>
      <c r="V14" s="2"/>
      <c r="W14" s="2"/>
      <c r="X14" s="2"/>
      <c r="Y14" s="2"/>
      <c r="Z14" s="2"/>
      <c r="AA14" s="2"/>
    </row>
    <row r="15">
      <c r="A15" s="11">
        <v>241122.0</v>
      </c>
      <c r="B15" s="12">
        <v>0.14904171296802815</v>
      </c>
      <c r="C15" s="11" t="s">
        <v>25</v>
      </c>
      <c r="D15" s="11" t="s">
        <v>26</v>
      </c>
      <c r="E15" s="11">
        <v>2.0241121E7</v>
      </c>
      <c r="F15" s="11">
        <v>2.41122032552E11</v>
      </c>
      <c r="G15" s="11" t="s">
        <v>9</v>
      </c>
      <c r="H15" s="11"/>
      <c r="I15" s="14"/>
      <c r="J15" s="11">
        <v>13.5</v>
      </c>
      <c r="K15" s="11"/>
      <c r="L15" s="2"/>
      <c r="M15" s="2"/>
      <c r="N15" s="11"/>
      <c r="O15" s="2"/>
      <c r="P15" s="2"/>
      <c r="Q15" s="2"/>
      <c r="R15" s="2"/>
      <c r="S15" s="2"/>
      <c r="T15" s="2"/>
      <c r="U15" s="2"/>
      <c r="V15" s="2"/>
      <c r="W15" s="2"/>
      <c r="X15" s="2"/>
      <c r="Y15" s="2"/>
      <c r="Z15" s="2"/>
      <c r="AA15" s="2"/>
    </row>
    <row r="16">
      <c r="A16" s="11">
        <v>241122.0</v>
      </c>
      <c r="B16" s="18">
        <v>0.19186672453361098</v>
      </c>
      <c r="C16" s="11" t="s">
        <v>29</v>
      </c>
      <c r="D16" s="11" t="s">
        <v>30</v>
      </c>
      <c r="E16" s="11">
        <v>2.0241122E7</v>
      </c>
      <c r="F16" s="11">
        <v>2.41122032552E11</v>
      </c>
      <c r="G16" s="11" t="s">
        <v>15</v>
      </c>
      <c r="H16" s="11"/>
      <c r="I16" s="14"/>
      <c r="J16" s="11">
        <v>12.9</v>
      </c>
      <c r="K16" s="11"/>
      <c r="L16" s="2"/>
      <c r="M16" s="2"/>
      <c r="N16" s="11"/>
      <c r="O16" s="2"/>
      <c r="P16" s="2"/>
      <c r="Q16" s="2"/>
      <c r="R16" s="2"/>
      <c r="S16" s="2"/>
      <c r="T16" s="2"/>
      <c r="U16" s="2"/>
      <c r="V16" s="2"/>
      <c r="W16" s="2"/>
      <c r="X16" s="2"/>
      <c r="Y16" s="2"/>
      <c r="Z16" s="2"/>
      <c r="AA16" s="2"/>
    </row>
    <row r="17">
      <c r="A17" s="11">
        <v>241123.0</v>
      </c>
      <c r="B17" s="12">
        <v>0.09116534722124925</v>
      </c>
      <c r="C17" s="11" t="s">
        <v>29</v>
      </c>
      <c r="D17" s="11" t="s">
        <v>30</v>
      </c>
      <c r="E17" s="11">
        <v>2.0241122E7</v>
      </c>
      <c r="F17" s="11">
        <v>2.41123020439E11</v>
      </c>
      <c r="G17" s="11" t="s">
        <v>9</v>
      </c>
      <c r="H17" s="11"/>
      <c r="I17" s="14"/>
      <c r="J17" s="11">
        <v>15.3</v>
      </c>
      <c r="K17" s="11"/>
      <c r="L17" s="2"/>
      <c r="M17" s="2"/>
      <c r="N17" s="11"/>
      <c r="O17" s="2"/>
      <c r="P17" s="2"/>
      <c r="Q17" s="2"/>
      <c r="R17" s="2"/>
      <c r="S17" s="2"/>
      <c r="T17" s="2"/>
      <c r="U17" s="2"/>
      <c r="V17" s="2"/>
      <c r="W17" s="2"/>
      <c r="X17" s="2"/>
      <c r="Y17" s="2"/>
      <c r="Z17" s="2"/>
      <c r="AA17" s="2"/>
    </row>
    <row r="18">
      <c r="A18" s="11">
        <v>241123.0</v>
      </c>
      <c r="B18" s="11" t="s">
        <v>31</v>
      </c>
      <c r="C18" s="11" t="s">
        <v>20</v>
      </c>
      <c r="D18" s="11" t="s">
        <v>21</v>
      </c>
      <c r="E18" s="11">
        <v>2.0241123E7</v>
      </c>
      <c r="F18" s="11">
        <v>2.41123020439E11</v>
      </c>
      <c r="G18" s="11" t="s">
        <v>15</v>
      </c>
      <c r="H18" s="11"/>
      <c r="I18" s="14"/>
      <c r="J18" s="15">
        <v>15.5</v>
      </c>
      <c r="K18" s="2"/>
      <c r="L18" s="2"/>
      <c r="M18" s="2"/>
      <c r="N18" s="11"/>
      <c r="O18" s="2"/>
      <c r="P18" s="2"/>
      <c r="Q18" s="2"/>
      <c r="R18" s="2"/>
      <c r="S18" s="2"/>
      <c r="T18" s="2"/>
      <c r="U18" s="2"/>
      <c r="V18" s="2"/>
      <c r="W18" s="2"/>
      <c r="X18" s="2"/>
      <c r="Y18" s="2"/>
      <c r="Z18" s="2"/>
      <c r="AA18" s="2"/>
    </row>
    <row r="19">
      <c r="A19" s="11">
        <v>241125.0</v>
      </c>
      <c r="B19" s="19">
        <v>0.7456540162020246</v>
      </c>
      <c r="C19" s="17" t="s">
        <v>23</v>
      </c>
      <c r="D19" s="11" t="s">
        <v>24</v>
      </c>
      <c r="E19" s="11">
        <v>2.0241119E7</v>
      </c>
      <c r="F19" s="16">
        <v>2.41125174112E11</v>
      </c>
      <c r="G19" s="16" t="s">
        <v>9</v>
      </c>
      <c r="J19" s="16">
        <v>19.7</v>
      </c>
    </row>
    <row r="20">
      <c r="A20" s="11">
        <v>241125.0</v>
      </c>
      <c r="B20" s="12">
        <v>0.7998032407407407</v>
      </c>
      <c r="C20" s="17" t="s">
        <v>32</v>
      </c>
      <c r="D20" s="11" t="s">
        <v>33</v>
      </c>
      <c r="E20" s="14">
        <v>2.0241125E7</v>
      </c>
      <c r="F20" s="16">
        <v>2.41125174112E11</v>
      </c>
      <c r="G20" s="11" t="s">
        <v>15</v>
      </c>
      <c r="H20" s="11"/>
      <c r="I20" s="14"/>
      <c r="J20" s="11">
        <v>20.3</v>
      </c>
      <c r="K20" s="11"/>
      <c r="L20" s="2"/>
      <c r="M20" s="2"/>
      <c r="N20" s="11"/>
      <c r="O20" s="2"/>
      <c r="P20" s="2"/>
      <c r="Q20" s="2"/>
      <c r="R20" s="2"/>
      <c r="S20" s="2"/>
      <c r="T20" s="2"/>
      <c r="U20" s="2"/>
      <c r="V20" s="2"/>
      <c r="W20" s="2"/>
      <c r="X20" s="2"/>
      <c r="Y20" s="2"/>
      <c r="Z20" s="2"/>
      <c r="AA20" s="2"/>
    </row>
    <row r="21">
      <c r="A21" s="11">
        <v>241202.0</v>
      </c>
      <c r="B21" s="12">
        <v>0.125</v>
      </c>
      <c r="C21" s="11" t="s">
        <v>20</v>
      </c>
      <c r="D21" s="11" t="s">
        <v>21</v>
      </c>
      <c r="E21" s="11">
        <v>2.0241123E7</v>
      </c>
      <c r="F21" s="11">
        <v>2.41203015531E11</v>
      </c>
      <c r="G21" s="11" t="s">
        <v>9</v>
      </c>
      <c r="H21" s="2"/>
      <c r="I21" s="14"/>
      <c r="J21" s="11"/>
      <c r="K21" s="11"/>
      <c r="L21" s="2"/>
      <c r="M21" s="2"/>
      <c r="N21" s="2"/>
      <c r="O21" s="2"/>
      <c r="P21" s="2"/>
      <c r="Q21" s="2"/>
      <c r="R21" s="2"/>
      <c r="S21" s="2"/>
      <c r="T21" s="2"/>
      <c r="U21" s="2"/>
      <c r="V21" s="2"/>
      <c r="W21" s="2"/>
      <c r="X21" s="2"/>
      <c r="Y21" s="2"/>
      <c r="Z21" s="2"/>
      <c r="AA21" s="2"/>
    </row>
    <row r="22">
      <c r="A22" s="11">
        <v>241202.0</v>
      </c>
      <c r="B22" s="11" t="s">
        <v>34</v>
      </c>
      <c r="C22" s="11" t="s">
        <v>29</v>
      </c>
      <c r="D22" s="11" t="s">
        <v>30</v>
      </c>
      <c r="E22" s="20">
        <v>2.0241202E7</v>
      </c>
      <c r="F22" s="11">
        <v>2.41203015531E11</v>
      </c>
      <c r="G22" s="11" t="s">
        <v>15</v>
      </c>
      <c r="H22" s="11"/>
      <c r="I22" s="14"/>
      <c r="J22" s="11"/>
      <c r="K22" s="11"/>
      <c r="L22" s="2"/>
      <c r="M22" s="2"/>
      <c r="N22" s="11"/>
      <c r="O22" s="2"/>
      <c r="P22" s="2"/>
      <c r="Q22" s="2"/>
      <c r="R22" s="2"/>
      <c r="S22" s="2"/>
      <c r="T22" s="2"/>
      <c r="U22" s="2"/>
      <c r="V22" s="2"/>
      <c r="W22" s="2"/>
      <c r="X22" s="2"/>
      <c r="Y22" s="2"/>
      <c r="Z22" s="2"/>
      <c r="AA22" s="2"/>
    </row>
    <row r="23">
      <c r="A23" s="11">
        <v>241205.0</v>
      </c>
      <c r="B23" s="12">
        <v>0.7923958333333333</v>
      </c>
      <c r="C23" s="17" t="s">
        <v>32</v>
      </c>
      <c r="D23" s="11" t="s">
        <v>33</v>
      </c>
      <c r="E23" s="14">
        <v>2.0241125E7</v>
      </c>
      <c r="F23" s="11">
        <v>2.41205185321E11</v>
      </c>
      <c r="G23" s="11" t="s">
        <v>9</v>
      </c>
      <c r="H23" s="11"/>
      <c r="I23" s="14"/>
      <c r="J23" s="11">
        <v>19.8</v>
      </c>
      <c r="K23" s="11"/>
      <c r="L23" s="2"/>
      <c r="M23" s="2"/>
      <c r="N23" s="11"/>
      <c r="O23" s="2"/>
      <c r="P23" s="2"/>
      <c r="Q23" s="2"/>
      <c r="R23" s="2"/>
      <c r="S23" s="2"/>
      <c r="T23" s="2"/>
      <c r="U23" s="2"/>
      <c r="V23" s="2"/>
      <c r="W23" s="2"/>
      <c r="X23" s="2"/>
      <c r="Y23" s="2"/>
      <c r="Z23" s="2"/>
      <c r="AA23" s="2"/>
    </row>
    <row r="24">
      <c r="A24" s="11">
        <v>241205.0</v>
      </c>
      <c r="B24" s="21">
        <v>0.8455208333333334</v>
      </c>
      <c r="C24" s="17" t="s">
        <v>35</v>
      </c>
      <c r="D24" s="11" t="s">
        <v>36</v>
      </c>
      <c r="E24" s="20">
        <v>2.0241205E7</v>
      </c>
      <c r="F24" s="11">
        <v>2.41205185321E11</v>
      </c>
      <c r="G24" s="11" t="s">
        <v>15</v>
      </c>
      <c r="H24" s="11"/>
      <c r="I24" s="14"/>
      <c r="J24" s="22">
        <v>20.0</v>
      </c>
      <c r="K24" s="11"/>
      <c r="L24" s="2"/>
      <c r="M24" s="2"/>
      <c r="N24" s="11"/>
      <c r="O24" s="2"/>
      <c r="P24" s="2"/>
      <c r="Q24" s="2"/>
      <c r="R24" s="2"/>
      <c r="S24" s="2"/>
      <c r="T24" s="2"/>
      <c r="U24" s="2"/>
      <c r="V24" s="2"/>
      <c r="W24" s="2"/>
      <c r="X24" s="2"/>
      <c r="Y24" s="2"/>
      <c r="Z24" s="2"/>
      <c r="AA24" s="2"/>
    </row>
    <row r="25">
      <c r="A25" s="11">
        <v>241207.0</v>
      </c>
      <c r="B25" s="12">
        <v>0.03311871527694166</v>
      </c>
      <c r="C25" s="11" t="s">
        <v>29</v>
      </c>
      <c r="D25" s="11" t="s">
        <v>30</v>
      </c>
      <c r="E25" s="20">
        <v>2.0241202E7</v>
      </c>
      <c r="F25" s="11">
        <v>2.41207003238E11</v>
      </c>
      <c r="G25" s="11" t="s">
        <v>9</v>
      </c>
      <c r="H25" s="2"/>
      <c r="I25" s="11"/>
      <c r="J25" s="14">
        <v>18.8</v>
      </c>
      <c r="K25" s="11"/>
      <c r="L25" s="2"/>
      <c r="M25" s="2"/>
      <c r="N25" s="2"/>
      <c r="O25" s="2"/>
      <c r="P25" s="2"/>
      <c r="Q25" s="2"/>
      <c r="R25" s="2"/>
      <c r="S25" s="2"/>
      <c r="T25" s="2"/>
      <c r="U25" s="2"/>
      <c r="V25" s="2"/>
      <c r="W25" s="2"/>
      <c r="X25" s="2"/>
      <c r="Y25" s="2"/>
      <c r="Z25" s="2"/>
      <c r="AA25" s="2"/>
    </row>
    <row r="26">
      <c r="A26" s="11">
        <v>241207.0</v>
      </c>
      <c r="B26" s="12">
        <v>0.08162925926444586</v>
      </c>
      <c r="C26" s="11" t="s">
        <v>37</v>
      </c>
      <c r="D26" s="4" t="s">
        <v>38</v>
      </c>
      <c r="E26" s="20">
        <v>2.0241206E7</v>
      </c>
      <c r="F26" s="11">
        <v>2.41207003238E11</v>
      </c>
      <c r="G26" s="11" t="s">
        <v>15</v>
      </c>
      <c r="H26" s="2"/>
      <c r="I26" s="11"/>
      <c r="J26" s="15">
        <v>18.6</v>
      </c>
      <c r="K26" s="11"/>
      <c r="L26" s="2"/>
      <c r="M26" s="2"/>
      <c r="N26" s="2"/>
      <c r="O26" s="2"/>
      <c r="P26" s="2"/>
      <c r="Q26" s="2"/>
      <c r="R26" s="2"/>
      <c r="S26" s="2"/>
      <c r="T26" s="2"/>
      <c r="U26" s="2"/>
      <c r="V26" s="2"/>
      <c r="W26" s="2"/>
      <c r="X26" s="2"/>
      <c r="Y26" s="2"/>
      <c r="Z26" s="2"/>
      <c r="AA26" s="2"/>
    </row>
    <row r="27">
      <c r="A27" s="11">
        <v>241207.0</v>
      </c>
      <c r="B27" s="12">
        <v>0.7759143518518519</v>
      </c>
      <c r="C27" s="17" t="s">
        <v>35</v>
      </c>
      <c r="D27" s="11" t="s">
        <v>36</v>
      </c>
      <c r="E27" s="20">
        <v>2.0241205E7</v>
      </c>
      <c r="F27" s="11">
        <v>2.41207183105E11</v>
      </c>
      <c r="G27" s="11" t="s">
        <v>9</v>
      </c>
      <c r="H27" s="2"/>
      <c r="I27" s="11"/>
      <c r="J27" s="15">
        <v>20.4</v>
      </c>
      <c r="K27" s="11"/>
      <c r="L27" s="2"/>
      <c r="M27" s="2"/>
      <c r="N27" s="2"/>
      <c r="O27" s="2"/>
      <c r="P27" s="2"/>
      <c r="Q27" s="2"/>
      <c r="R27" s="2"/>
      <c r="S27" s="2"/>
      <c r="T27" s="2"/>
      <c r="U27" s="2"/>
      <c r="V27" s="2"/>
      <c r="W27" s="2"/>
      <c r="X27" s="2"/>
      <c r="Y27" s="2"/>
      <c r="Z27" s="2"/>
      <c r="AA27" s="2"/>
    </row>
    <row r="28">
      <c r="A28" s="11">
        <v>241207.0</v>
      </c>
      <c r="B28" s="12">
        <v>0.8277040972170653</v>
      </c>
      <c r="C28" s="17" t="s">
        <v>23</v>
      </c>
      <c r="D28" s="17" t="s">
        <v>23</v>
      </c>
      <c r="E28" s="20">
        <v>2.0241207E7</v>
      </c>
      <c r="F28" s="11">
        <v>2.41207183105E11</v>
      </c>
      <c r="G28" s="11" t="s">
        <v>15</v>
      </c>
      <c r="H28" s="2"/>
      <c r="I28" s="11"/>
      <c r="J28" s="11">
        <v>20.8</v>
      </c>
      <c r="K28" s="23"/>
      <c r="L28" s="2"/>
      <c r="M28" s="2"/>
      <c r="N28" s="2"/>
      <c r="O28" s="2"/>
      <c r="P28" s="2"/>
      <c r="Q28" s="2"/>
      <c r="R28" s="2"/>
      <c r="S28" s="2"/>
      <c r="T28" s="2"/>
      <c r="U28" s="2"/>
      <c r="V28" s="2"/>
      <c r="W28" s="2"/>
      <c r="X28" s="2"/>
      <c r="Y28" s="2"/>
      <c r="Z28" s="2"/>
      <c r="AA28" s="2"/>
    </row>
    <row r="29">
      <c r="A29" s="11">
        <v>241208.0</v>
      </c>
      <c r="B29" s="24">
        <v>0.12890503472590353</v>
      </c>
      <c r="C29" s="11" t="s">
        <v>37</v>
      </c>
      <c r="D29" s="4" t="s">
        <v>38</v>
      </c>
      <c r="E29" s="20">
        <v>2.0241206E7</v>
      </c>
      <c r="F29" s="20">
        <v>2.41207183105E11</v>
      </c>
      <c r="G29" s="16" t="s">
        <v>9</v>
      </c>
      <c r="H29" s="2"/>
      <c r="I29" s="11"/>
      <c r="J29" s="11">
        <v>20.4</v>
      </c>
      <c r="K29" s="11"/>
      <c r="L29" s="2"/>
      <c r="M29" s="2"/>
      <c r="N29" s="2"/>
      <c r="O29" s="2"/>
      <c r="P29" s="2"/>
      <c r="Q29" s="2"/>
      <c r="R29" s="2"/>
      <c r="S29" s="2"/>
      <c r="T29" s="2"/>
      <c r="U29" s="2"/>
      <c r="V29" s="2"/>
      <c r="W29" s="2"/>
      <c r="X29" s="2"/>
      <c r="Y29" s="2"/>
      <c r="Z29" s="2"/>
      <c r="AA29" s="2"/>
    </row>
    <row r="30">
      <c r="A30" s="11">
        <v>241208.0</v>
      </c>
      <c r="B30" s="12">
        <v>0.1723733217586414</v>
      </c>
      <c r="C30" s="17" t="s">
        <v>39</v>
      </c>
      <c r="D30" s="11" t="s">
        <v>40</v>
      </c>
      <c r="E30" s="11">
        <v>2.0241208E7</v>
      </c>
      <c r="F30" s="20">
        <v>2.41207183105E11</v>
      </c>
      <c r="G30" s="11" t="s">
        <v>15</v>
      </c>
      <c r="H30" s="2"/>
      <c r="I30" s="11"/>
      <c r="J30" s="11">
        <v>20.1</v>
      </c>
      <c r="K30" s="2"/>
      <c r="L30" s="2"/>
      <c r="M30" s="2"/>
      <c r="N30" s="2"/>
      <c r="O30" s="2"/>
      <c r="P30" s="2"/>
      <c r="Q30" s="2"/>
      <c r="R30" s="2"/>
      <c r="S30" s="2"/>
      <c r="T30" s="2"/>
      <c r="U30" s="2"/>
      <c r="V30" s="2"/>
      <c r="W30" s="2"/>
      <c r="X30" s="2"/>
      <c r="Y30" s="2"/>
      <c r="Z30" s="2"/>
      <c r="AA30" s="2"/>
    </row>
    <row r="31">
      <c r="A31" s="11">
        <v>241209.0</v>
      </c>
      <c r="B31" s="12">
        <v>0.12985253472288605</v>
      </c>
      <c r="C31" s="17" t="s">
        <v>39</v>
      </c>
      <c r="D31" s="11" t="s">
        <v>40</v>
      </c>
      <c r="E31" s="11">
        <v>2.0241208E7</v>
      </c>
      <c r="F31" s="11">
        <v>2.41209025757E11</v>
      </c>
      <c r="G31" s="11" t="s">
        <v>9</v>
      </c>
      <c r="H31" s="2"/>
      <c r="I31" s="11"/>
      <c r="J31" s="11">
        <v>18.8</v>
      </c>
      <c r="K31" s="11"/>
      <c r="L31" s="2"/>
      <c r="M31" s="2"/>
      <c r="N31" s="2"/>
      <c r="O31" s="2"/>
      <c r="P31" s="2"/>
      <c r="Q31" s="2"/>
      <c r="R31" s="2"/>
      <c r="S31" s="2"/>
      <c r="T31" s="2"/>
      <c r="U31" s="2"/>
      <c r="V31" s="2"/>
      <c r="W31" s="2"/>
      <c r="X31" s="2"/>
      <c r="Y31" s="2"/>
      <c r="Z31" s="2"/>
      <c r="AA31" s="2"/>
    </row>
    <row r="32">
      <c r="A32" s="11">
        <v>241217.0</v>
      </c>
      <c r="B32" s="18">
        <v>0.509160532412352</v>
      </c>
      <c r="C32" s="17" t="s">
        <v>23</v>
      </c>
      <c r="D32" s="17" t="s">
        <v>23</v>
      </c>
      <c r="E32" s="11">
        <v>2.0241207E7</v>
      </c>
      <c r="F32" s="11">
        <v>2.4121712004E11</v>
      </c>
      <c r="G32" s="11" t="s">
        <v>9</v>
      </c>
      <c r="H32" s="2"/>
      <c r="I32" s="11"/>
      <c r="J32" s="11">
        <v>21.6</v>
      </c>
      <c r="K32" s="11"/>
      <c r="L32" s="2"/>
      <c r="M32" s="2"/>
      <c r="N32" s="2"/>
      <c r="O32" s="2"/>
      <c r="P32" s="2"/>
      <c r="Q32" s="2"/>
      <c r="R32" s="2"/>
      <c r="S32" s="2"/>
      <c r="T32" s="2"/>
      <c r="U32" s="2"/>
      <c r="V32" s="2"/>
      <c r="W32" s="2"/>
      <c r="X32" s="2"/>
      <c r="Y32" s="2"/>
      <c r="Z32" s="2"/>
      <c r="AA32" s="2"/>
    </row>
    <row r="33">
      <c r="A33" s="11"/>
      <c r="B33" s="12"/>
      <c r="C33" s="11"/>
      <c r="D33" s="11"/>
      <c r="E33" s="11"/>
      <c r="F33" s="11"/>
      <c r="G33" s="11"/>
      <c r="H33" s="2"/>
      <c r="I33" s="11"/>
      <c r="J33" s="15"/>
      <c r="K33" s="11"/>
      <c r="L33" s="2"/>
      <c r="M33" s="2"/>
      <c r="N33" s="2"/>
      <c r="O33" s="2"/>
      <c r="P33" s="2"/>
      <c r="Q33" s="2"/>
      <c r="R33" s="2"/>
      <c r="S33" s="2"/>
      <c r="T33" s="2"/>
      <c r="U33" s="2"/>
      <c r="V33" s="2"/>
      <c r="W33" s="2"/>
      <c r="X33" s="2"/>
      <c r="Y33" s="2"/>
      <c r="Z33" s="2"/>
      <c r="AA33" s="2"/>
    </row>
    <row r="34">
      <c r="A34" s="11"/>
      <c r="B34" s="12"/>
      <c r="C34" s="25"/>
      <c r="D34" s="4"/>
      <c r="E34" s="11"/>
      <c r="F34" s="11"/>
      <c r="G34" s="11"/>
      <c r="H34" s="2"/>
      <c r="I34" s="11"/>
      <c r="J34" s="11"/>
      <c r="K34" s="11"/>
      <c r="L34" s="2"/>
      <c r="M34" s="2"/>
      <c r="N34" s="2"/>
      <c r="O34" s="2"/>
      <c r="P34" s="2"/>
      <c r="Q34" s="2"/>
      <c r="R34" s="2"/>
      <c r="S34" s="2"/>
      <c r="T34" s="2"/>
      <c r="U34" s="2"/>
      <c r="V34" s="2"/>
      <c r="W34" s="2"/>
      <c r="X34" s="2"/>
      <c r="Y34" s="2"/>
      <c r="Z34" s="2"/>
      <c r="AA34" s="2"/>
    </row>
    <row r="35">
      <c r="A35" s="11"/>
      <c r="B35" s="12"/>
      <c r="C35" s="25"/>
      <c r="D35" s="4"/>
      <c r="E35" s="11"/>
      <c r="F35" s="11"/>
      <c r="G35" s="11"/>
      <c r="H35" s="2"/>
      <c r="I35" s="11"/>
      <c r="J35" s="11"/>
      <c r="K35" s="11"/>
      <c r="L35" s="2"/>
      <c r="M35" s="2"/>
      <c r="N35" s="26"/>
      <c r="O35" s="2"/>
      <c r="P35" s="2"/>
      <c r="Q35" s="2"/>
      <c r="R35" s="2"/>
      <c r="S35" s="2"/>
      <c r="T35" s="2"/>
      <c r="U35" s="2"/>
      <c r="V35" s="2"/>
      <c r="W35" s="2"/>
      <c r="X35" s="2"/>
      <c r="Y35" s="2"/>
      <c r="Z35" s="2"/>
      <c r="AA35" s="2"/>
    </row>
    <row r="36">
      <c r="A36" s="11"/>
      <c r="B36" s="11"/>
      <c r="C36" s="11"/>
      <c r="D36" s="11"/>
      <c r="E36" s="11"/>
      <c r="F36" s="11"/>
      <c r="G36" s="11"/>
      <c r="I36" s="11"/>
      <c r="J36" s="11"/>
      <c r="K36" s="11"/>
      <c r="L36" s="2"/>
      <c r="M36" s="2"/>
      <c r="N36" s="2"/>
      <c r="O36" s="2"/>
      <c r="P36" s="2"/>
      <c r="Q36" s="2"/>
      <c r="R36" s="2"/>
      <c r="S36" s="2"/>
      <c r="T36" s="2"/>
      <c r="U36" s="2"/>
      <c r="V36" s="2"/>
      <c r="W36" s="2"/>
      <c r="X36" s="2"/>
      <c r="Y36" s="2"/>
      <c r="Z36" s="2"/>
      <c r="AA36" s="2"/>
    </row>
    <row r="37">
      <c r="A37" s="11"/>
      <c r="B37" s="12"/>
      <c r="C37" s="11"/>
      <c r="D37" s="11"/>
      <c r="E37" s="11"/>
      <c r="F37" s="11"/>
      <c r="G37" s="11"/>
      <c r="H37" s="2"/>
      <c r="I37" s="11"/>
      <c r="J37" s="11"/>
      <c r="K37" s="11"/>
      <c r="L37" s="2"/>
      <c r="M37" s="2"/>
      <c r="N37" s="2"/>
      <c r="O37" s="2"/>
      <c r="P37" s="2"/>
      <c r="Q37" s="2"/>
      <c r="R37" s="2"/>
      <c r="S37" s="2"/>
      <c r="T37" s="2"/>
      <c r="U37" s="2"/>
      <c r="V37" s="2"/>
      <c r="W37" s="2"/>
      <c r="X37" s="2"/>
      <c r="Y37" s="2"/>
      <c r="Z37" s="2"/>
      <c r="AA37" s="2"/>
    </row>
    <row r="38">
      <c r="A38" s="11"/>
      <c r="B38" s="12"/>
      <c r="C38" s="25"/>
      <c r="D38" s="4"/>
      <c r="E38" s="11"/>
      <c r="F38" s="11"/>
      <c r="G38" s="11"/>
      <c r="H38" s="2"/>
      <c r="I38" s="11"/>
      <c r="J38" s="11"/>
      <c r="K38" s="11"/>
      <c r="L38" s="2"/>
      <c r="M38" s="2"/>
      <c r="N38" s="2"/>
      <c r="O38" s="2"/>
      <c r="P38" s="2"/>
      <c r="Q38" s="2"/>
      <c r="R38" s="2"/>
      <c r="S38" s="2"/>
      <c r="T38" s="2"/>
      <c r="U38" s="2"/>
      <c r="V38" s="2"/>
      <c r="W38" s="2"/>
      <c r="X38" s="2"/>
      <c r="Y38" s="2"/>
      <c r="Z38" s="2"/>
      <c r="AA38" s="2"/>
    </row>
    <row r="39">
      <c r="A39" s="11"/>
      <c r="B39" s="27"/>
      <c r="C39" s="25"/>
      <c r="D39" s="4"/>
      <c r="E39" s="11"/>
      <c r="F39" s="11"/>
      <c r="G39" s="11"/>
      <c r="H39" s="2"/>
      <c r="I39" s="11"/>
      <c r="J39" s="11"/>
      <c r="K39" s="11"/>
      <c r="L39" s="2"/>
      <c r="M39" s="2"/>
      <c r="N39" s="2"/>
      <c r="O39" s="2"/>
      <c r="P39" s="2"/>
      <c r="Q39" s="2"/>
      <c r="R39" s="2"/>
      <c r="S39" s="2"/>
      <c r="T39" s="2"/>
      <c r="U39" s="2"/>
      <c r="V39" s="2"/>
      <c r="W39" s="2"/>
      <c r="X39" s="2"/>
      <c r="Y39" s="2"/>
      <c r="Z39" s="2"/>
      <c r="AA39" s="2"/>
    </row>
    <row r="40">
      <c r="A40" s="11"/>
      <c r="B40" s="12"/>
      <c r="C40" s="25"/>
      <c r="D40" s="4"/>
      <c r="E40" s="11"/>
      <c r="F40" s="11"/>
      <c r="G40" s="11"/>
      <c r="H40" s="2"/>
      <c r="I40" s="11"/>
      <c r="J40" s="11"/>
      <c r="K40" s="2"/>
      <c r="L40" s="2"/>
      <c r="M40" s="2"/>
      <c r="N40" s="2"/>
      <c r="O40" s="2"/>
      <c r="P40" s="2"/>
      <c r="Q40" s="2"/>
      <c r="R40" s="2"/>
      <c r="S40" s="2"/>
      <c r="T40" s="2"/>
      <c r="U40" s="2"/>
      <c r="V40" s="2"/>
      <c r="W40" s="2"/>
      <c r="X40" s="2"/>
      <c r="Y40" s="2"/>
      <c r="Z40" s="2"/>
      <c r="AA40" s="2"/>
    </row>
    <row r="41">
      <c r="A41" s="11"/>
      <c r="B41" s="12"/>
      <c r="C41" s="11"/>
      <c r="D41" s="11"/>
      <c r="E41" s="11"/>
      <c r="F41" s="11"/>
      <c r="G41" s="11"/>
      <c r="H41" s="2"/>
      <c r="I41" s="11"/>
      <c r="J41" s="11"/>
      <c r="K41" s="2"/>
      <c r="L41" s="2"/>
      <c r="M41" s="2"/>
      <c r="N41" s="2"/>
      <c r="O41" s="2"/>
      <c r="P41" s="2"/>
      <c r="Q41" s="2"/>
      <c r="R41" s="2"/>
      <c r="S41" s="2"/>
      <c r="T41" s="2"/>
      <c r="U41" s="2"/>
      <c r="V41" s="2"/>
      <c r="W41" s="2"/>
      <c r="X41" s="2"/>
      <c r="Y41" s="2"/>
      <c r="Z41" s="2"/>
      <c r="AA41" s="2"/>
    </row>
    <row r="42">
      <c r="A42" s="11"/>
      <c r="B42" s="12"/>
      <c r="C42" s="17"/>
      <c r="D42" s="11"/>
      <c r="E42" s="11"/>
      <c r="F42" s="11"/>
      <c r="G42" s="11"/>
      <c r="H42" s="2"/>
      <c r="I42" s="11"/>
      <c r="J42" s="11"/>
      <c r="K42" s="2"/>
      <c r="L42" s="2"/>
      <c r="M42" s="2"/>
      <c r="N42" s="2"/>
      <c r="O42" s="2"/>
      <c r="P42" s="2"/>
      <c r="Q42" s="2"/>
      <c r="R42" s="2"/>
      <c r="S42" s="2"/>
      <c r="T42" s="2"/>
      <c r="U42" s="2"/>
      <c r="V42" s="2"/>
      <c r="W42" s="2"/>
      <c r="X42" s="2"/>
      <c r="Y42" s="2"/>
      <c r="Z42" s="2"/>
      <c r="AA42" s="2"/>
    </row>
    <row r="43">
      <c r="A43" s="11"/>
      <c r="B43" s="12"/>
      <c r="C43" s="25"/>
      <c r="D43" s="4"/>
      <c r="E43" s="11"/>
      <c r="F43" s="11"/>
      <c r="G43" s="11"/>
      <c r="H43" s="2"/>
      <c r="I43" s="11"/>
      <c r="J43" s="11"/>
      <c r="K43" s="2"/>
      <c r="L43" s="2"/>
      <c r="M43" s="2"/>
      <c r="N43" s="2"/>
      <c r="O43" s="2"/>
      <c r="P43" s="2"/>
      <c r="Q43" s="2"/>
      <c r="R43" s="2"/>
      <c r="S43" s="2"/>
      <c r="T43" s="2"/>
      <c r="U43" s="2"/>
      <c r="V43" s="2"/>
      <c r="W43" s="2"/>
      <c r="X43" s="2"/>
      <c r="Y43" s="2"/>
      <c r="Z43" s="2"/>
      <c r="AA43" s="2"/>
    </row>
    <row r="44">
      <c r="A44" s="11"/>
      <c r="B44" s="12"/>
      <c r="C44" s="25"/>
      <c r="D44" s="4"/>
      <c r="E44" s="11"/>
      <c r="F44" s="11"/>
      <c r="G44" s="11"/>
      <c r="H44" s="2"/>
      <c r="I44" s="11"/>
      <c r="J44" s="11"/>
      <c r="K44" s="2"/>
      <c r="L44" s="2"/>
      <c r="M44" s="2"/>
      <c r="N44" s="2"/>
      <c r="O44" s="2"/>
      <c r="P44" s="2"/>
      <c r="Q44" s="2"/>
      <c r="R44" s="2"/>
      <c r="S44" s="2"/>
      <c r="T44" s="2"/>
      <c r="U44" s="2"/>
      <c r="V44" s="2"/>
      <c r="W44" s="2"/>
      <c r="X44" s="2"/>
      <c r="Y44" s="2"/>
      <c r="Z44" s="2"/>
      <c r="AA44" s="2"/>
    </row>
    <row r="45">
      <c r="A45" s="11"/>
      <c r="B45" s="12"/>
      <c r="C45" s="17"/>
      <c r="D45" s="11"/>
      <c r="E45" s="11"/>
      <c r="F45" s="11"/>
      <c r="G45" s="11"/>
      <c r="H45" s="2"/>
      <c r="I45" s="2"/>
      <c r="J45" s="11"/>
      <c r="K45" s="2"/>
      <c r="L45" s="2"/>
      <c r="M45" s="2"/>
      <c r="N45" s="2"/>
      <c r="O45" s="2"/>
      <c r="P45" s="2"/>
      <c r="Q45" s="2"/>
      <c r="R45" s="2"/>
      <c r="S45" s="2"/>
      <c r="T45" s="2"/>
      <c r="U45" s="2"/>
      <c r="V45" s="2"/>
      <c r="W45" s="2"/>
      <c r="X45" s="2"/>
      <c r="Y45" s="2"/>
      <c r="Z45" s="2"/>
      <c r="AA45" s="2"/>
    </row>
    <row r="46">
      <c r="A46" s="11"/>
      <c r="B46" s="12"/>
      <c r="C46" s="17"/>
      <c r="D46" s="11"/>
      <c r="E46" s="11"/>
      <c r="F46" s="11"/>
      <c r="G46" s="11"/>
      <c r="H46" s="2"/>
      <c r="I46" s="11"/>
      <c r="J46" s="11"/>
      <c r="K46" s="11"/>
      <c r="L46" s="2"/>
      <c r="M46" s="2"/>
      <c r="N46" s="2"/>
      <c r="O46" s="2"/>
      <c r="P46" s="2"/>
      <c r="Q46" s="2"/>
      <c r="R46" s="2"/>
      <c r="S46" s="2"/>
      <c r="T46" s="2"/>
      <c r="U46" s="2"/>
      <c r="V46" s="2"/>
      <c r="W46" s="2"/>
      <c r="X46" s="2"/>
      <c r="Y46" s="2"/>
      <c r="Z46" s="2"/>
      <c r="AA46" s="2"/>
    </row>
    <row r="47">
      <c r="A47" s="11"/>
      <c r="B47" s="12"/>
      <c r="C47" s="17"/>
      <c r="D47" s="11"/>
      <c r="E47" s="11"/>
      <c r="F47" s="11"/>
      <c r="G47" s="11"/>
      <c r="H47" s="2"/>
      <c r="I47" s="2"/>
      <c r="J47" s="11"/>
      <c r="K47" s="11"/>
      <c r="L47" s="2"/>
      <c r="M47" s="2"/>
      <c r="N47" s="2"/>
      <c r="O47" s="2"/>
      <c r="P47" s="2"/>
      <c r="Q47" s="2"/>
      <c r="R47" s="2"/>
      <c r="S47" s="2"/>
      <c r="T47" s="2"/>
      <c r="U47" s="2"/>
      <c r="V47" s="2"/>
      <c r="W47" s="2"/>
      <c r="X47" s="2"/>
      <c r="Y47" s="2"/>
      <c r="Z47" s="2"/>
      <c r="AA47" s="2"/>
    </row>
    <row r="48">
      <c r="A48" s="11"/>
      <c r="B48" s="11"/>
      <c r="C48" s="25"/>
      <c r="D48" s="4"/>
      <c r="E48" s="11"/>
      <c r="F48" s="11"/>
      <c r="G48" s="11"/>
      <c r="H48" s="11"/>
      <c r="I48" s="2"/>
      <c r="J48" s="2"/>
      <c r="K48" s="11"/>
      <c r="L48" s="2"/>
      <c r="M48" s="2"/>
      <c r="N48" s="2"/>
      <c r="O48" s="2"/>
      <c r="P48" s="2"/>
      <c r="Q48" s="2"/>
      <c r="R48" s="2"/>
      <c r="S48" s="2"/>
      <c r="T48" s="2"/>
      <c r="U48" s="2"/>
      <c r="V48" s="2"/>
      <c r="W48" s="2"/>
      <c r="X48" s="2"/>
      <c r="Y48" s="2"/>
      <c r="Z48" s="2"/>
      <c r="AA48" s="2"/>
    </row>
    <row r="49">
      <c r="A49" s="11"/>
      <c r="B49" s="12"/>
      <c r="C49" s="11"/>
      <c r="D49" s="4"/>
      <c r="E49" s="11"/>
      <c r="F49" s="11"/>
      <c r="G49" s="11"/>
      <c r="H49" s="2"/>
      <c r="I49" s="2"/>
      <c r="J49" s="11"/>
      <c r="K49" s="2"/>
      <c r="L49" s="2"/>
      <c r="M49" s="2"/>
      <c r="N49" s="2"/>
      <c r="O49" s="2"/>
      <c r="P49" s="2"/>
      <c r="Q49" s="2"/>
      <c r="R49" s="2"/>
      <c r="S49" s="2"/>
      <c r="T49" s="2"/>
      <c r="U49" s="2"/>
      <c r="V49" s="2"/>
      <c r="W49" s="2"/>
      <c r="X49" s="2"/>
      <c r="Y49" s="2"/>
      <c r="Z49" s="2"/>
      <c r="AA49" s="2"/>
    </row>
    <row r="50">
      <c r="A50" s="11"/>
      <c r="B50" s="12"/>
      <c r="C50" s="11"/>
      <c r="D50" s="4"/>
      <c r="E50" s="11"/>
      <c r="F50" s="11"/>
      <c r="G50" s="11"/>
      <c r="H50" s="2"/>
      <c r="I50" s="2"/>
      <c r="J50" s="11"/>
      <c r="K50" s="2"/>
      <c r="L50" s="2"/>
      <c r="M50" s="2"/>
      <c r="N50" s="2"/>
      <c r="O50" s="2"/>
      <c r="P50" s="2"/>
      <c r="Q50" s="2"/>
      <c r="R50" s="2"/>
      <c r="S50" s="2"/>
      <c r="T50" s="2"/>
      <c r="U50" s="2"/>
      <c r="V50" s="2"/>
      <c r="W50" s="2"/>
      <c r="X50" s="2"/>
      <c r="Y50" s="2"/>
      <c r="Z50" s="2"/>
      <c r="AA50" s="2"/>
    </row>
    <row r="51">
      <c r="A51" s="11"/>
      <c r="B51" s="12"/>
      <c r="C51" s="11"/>
      <c r="D51" s="4"/>
      <c r="E51" s="11"/>
      <c r="F51" s="11"/>
      <c r="G51" s="11"/>
      <c r="H51" s="2"/>
      <c r="I51" s="2"/>
      <c r="J51" s="11"/>
      <c r="K51" s="11"/>
      <c r="L51" s="2"/>
      <c r="M51" s="2"/>
      <c r="N51" s="2"/>
      <c r="O51" s="2"/>
      <c r="P51" s="2"/>
      <c r="Q51" s="2"/>
      <c r="R51" s="2"/>
      <c r="S51" s="2"/>
      <c r="T51" s="2"/>
      <c r="U51" s="2"/>
      <c r="V51" s="2"/>
      <c r="W51" s="2"/>
      <c r="X51" s="2"/>
      <c r="Y51" s="2"/>
      <c r="Z51" s="2"/>
      <c r="AA51" s="2"/>
    </row>
    <row r="52">
      <c r="A52" s="11"/>
      <c r="B52" s="12"/>
      <c r="C52" s="11"/>
      <c r="D52" s="28"/>
      <c r="E52" s="11"/>
      <c r="F52" s="11"/>
      <c r="G52" s="11"/>
      <c r="H52" s="2"/>
      <c r="I52" s="11"/>
      <c r="J52" s="11"/>
      <c r="K52" s="11"/>
      <c r="L52" s="2"/>
      <c r="M52" s="2"/>
      <c r="N52" s="2"/>
      <c r="O52" s="2"/>
      <c r="P52" s="2"/>
      <c r="Q52" s="2"/>
      <c r="R52" s="2"/>
      <c r="S52" s="2"/>
      <c r="T52" s="2"/>
      <c r="U52" s="2"/>
      <c r="V52" s="2"/>
      <c r="W52" s="2"/>
      <c r="X52" s="2"/>
      <c r="Y52" s="2"/>
      <c r="Z52" s="2"/>
      <c r="AA52" s="2"/>
    </row>
    <row r="53">
      <c r="A53" s="11"/>
      <c r="B53" s="12"/>
      <c r="C53" s="11"/>
      <c r="D53" s="28"/>
      <c r="E53" s="11"/>
      <c r="F53" s="11"/>
      <c r="G53" s="11"/>
      <c r="H53" s="2"/>
      <c r="I53" s="11"/>
      <c r="J53" s="11"/>
      <c r="K53" s="11"/>
      <c r="L53" s="2"/>
      <c r="M53" s="2"/>
      <c r="N53" s="2"/>
      <c r="O53" s="2"/>
      <c r="P53" s="2"/>
      <c r="Q53" s="2"/>
      <c r="R53" s="2"/>
      <c r="S53" s="2"/>
      <c r="T53" s="2"/>
      <c r="U53" s="2"/>
      <c r="V53" s="2"/>
      <c r="W53" s="2"/>
      <c r="X53" s="2"/>
      <c r="Y53" s="2"/>
      <c r="Z53" s="2"/>
      <c r="AA53" s="2"/>
    </row>
    <row r="54">
      <c r="A54" s="11"/>
      <c r="B54" s="12"/>
      <c r="C54" s="11"/>
      <c r="D54" s="4"/>
      <c r="E54" s="11"/>
      <c r="F54" s="11"/>
      <c r="G54" s="11"/>
      <c r="H54" s="2"/>
      <c r="I54" s="2"/>
      <c r="J54" s="11"/>
      <c r="K54" s="28"/>
      <c r="L54" s="2"/>
      <c r="M54" s="2"/>
      <c r="N54" s="2"/>
      <c r="O54" s="2"/>
      <c r="P54" s="2"/>
      <c r="Q54" s="2"/>
      <c r="R54" s="2"/>
      <c r="S54" s="2"/>
      <c r="T54" s="2"/>
      <c r="U54" s="2"/>
      <c r="V54" s="2"/>
      <c r="W54" s="2"/>
      <c r="X54" s="2"/>
      <c r="Y54" s="2"/>
      <c r="Z54" s="2"/>
      <c r="AA54" s="2"/>
    </row>
    <row r="55">
      <c r="A55" s="11"/>
      <c r="B55" s="12"/>
      <c r="C55" s="11"/>
      <c r="D55" s="4"/>
      <c r="E55" s="11"/>
      <c r="F55" s="11"/>
      <c r="G55" s="11"/>
      <c r="H55" s="2"/>
      <c r="I55" s="2"/>
      <c r="J55" s="11"/>
      <c r="K55" s="11"/>
      <c r="L55" s="2"/>
      <c r="M55" s="2"/>
      <c r="N55" s="2"/>
      <c r="O55" s="2"/>
      <c r="P55" s="2"/>
      <c r="Q55" s="2"/>
      <c r="R55" s="2"/>
      <c r="S55" s="2"/>
      <c r="T55" s="2"/>
      <c r="U55" s="2"/>
      <c r="V55" s="2"/>
      <c r="W55" s="2"/>
      <c r="X55" s="2"/>
      <c r="Y55" s="2"/>
      <c r="Z55" s="2"/>
      <c r="AA55" s="2"/>
    </row>
    <row r="56">
      <c r="A56" s="11"/>
      <c r="B56" s="12"/>
      <c r="C56" s="11"/>
      <c r="D56" s="4"/>
      <c r="E56" s="11"/>
      <c r="F56" s="11"/>
      <c r="G56" s="11"/>
      <c r="H56" s="2"/>
      <c r="I56" s="11"/>
      <c r="J56" s="11"/>
      <c r="K56" s="11"/>
      <c r="L56" s="2"/>
      <c r="M56" s="2"/>
      <c r="N56" s="2"/>
      <c r="O56" s="2"/>
      <c r="P56" s="2"/>
      <c r="Q56" s="2"/>
      <c r="R56" s="2"/>
      <c r="S56" s="2"/>
      <c r="T56" s="2"/>
      <c r="U56" s="2"/>
      <c r="V56" s="2"/>
      <c r="W56" s="2"/>
      <c r="X56" s="2"/>
      <c r="Y56" s="2"/>
      <c r="Z56" s="2"/>
      <c r="AA56" s="2"/>
    </row>
    <row r="57">
      <c r="A57" s="11"/>
      <c r="B57" s="27"/>
      <c r="C57" s="11"/>
      <c r="D57" s="4"/>
      <c r="E57" s="11"/>
      <c r="F57" s="11"/>
      <c r="G57" s="11"/>
      <c r="H57" s="2"/>
      <c r="I57" s="11"/>
      <c r="J57" s="11"/>
      <c r="K57" s="2"/>
      <c r="L57" s="2"/>
      <c r="M57" s="2"/>
      <c r="N57" s="2"/>
      <c r="O57" s="2"/>
      <c r="P57" s="2"/>
      <c r="Q57" s="2"/>
      <c r="R57" s="2"/>
      <c r="S57" s="2"/>
      <c r="T57" s="2"/>
      <c r="U57" s="2"/>
      <c r="V57" s="2"/>
      <c r="W57" s="2"/>
      <c r="X57" s="2"/>
      <c r="Y57" s="2"/>
      <c r="Z57" s="2"/>
      <c r="AA57" s="2"/>
    </row>
    <row r="58">
      <c r="A58" s="11"/>
      <c r="B58" s="27"/>
      <c r="C58" s="11"/>
      <c r="D58" s="28"/>
      <c r="E58" s="11"/>
      <c r="F58" s="11"/>
      <c r="G58" s="11"/>
      <c r="H58" s="2"/>
      <c r="I58" s="11"/>
      <c r="J58" s="11"/>
      <c r="K58" s="2"/>
      <c r="L58" s="2"/>
      <c r="M58" s="2"/>
      <c r="N58" s="2"/>
      <c r="O58" s="2"/>
      <c r="P58" s="2"/>
      <c r="Q58" s="2"/>
      <c r="R58" s="2"/>
      <c r="S58" s="2"/>
      <c r="T58" s="2"/>
      <c r="U58" s="2"/>
      <c r="V58" s="2"/>
      <c r="W58" s="2"/>
      <c r="X58" s="2"/>
      <c r="Y58" s="2"/>
      <c r="Z58" s="2"/>
      <c r="AA58" s="2"/>
    </row>
    <row r="59">
      <c r="A59" s="11"/>
      <c r="B59" s="27"/>
      <c r="C59" s="11"/>
      <c r="D59" s="4"/>
      <c r="E59" s="11"/>
      <c r="F59" s="11"/>
      <c r="G59" s="11"/>
      <c r="H59" s="2"/>
      <c r="I59" s="11"/>
      <c r="J59" s="11"/>
      <c r="K59" s="11"/>
      <c r="L59" s="2"/>
      <c r="M59" s="2"/>
      <c r="N59" s="2"/>
      <c r="O59" s="2"/>
      <c r="P59" s="2"/>
      <c r="Q59" s="2"/>
      <c r="R59" s="2"/>
      <c r="S59" s="2"/>
      <c r="T59" s="2"/>
      <c r="U59" s="2"/>
      <c r="V59" s="2"/>
      <c r="W59" s="2"/>
      <c r="X59" s="2"/>
      <c r="Y59" s="2"/>
      <c r="Z59" s="2"/>
      <c r="AA59" s="2"/>
    </row>
    <row r="60">
      <c r="A60" s="2"/>
      <c r="B60" s="2"/>
      <c r="C60" s="2"/>
      <c r="D60" s="2"/>
      <c r="E60" s="2"/>
      <c r="F60" s="2"/>
      <c r="G60" s="2"/>
      <c r="H60" s="2"/>
      <c r="I60" s="2"/>
      <c r="J60" s="2"/>
      <c r="K60" s="2"/>
      <c r="L60" s="2"/>
      <c r="M60" s="2"/>
      <c r="N60" s="2"/>
      <c r="O60" s="2"/>
      <c r="P60" s="2"/>
      <c r="Q60" s="2"/>
      <c r="R60" s="2"/>
      <c r="S60" s="2"/>
      <c r="T60" s="2"/>
      <c r="U60" s="2"/>
      <c r="V60" s="2"/>
      <c r="W60" s="2"/>
      <c r="X60" s="2"/>
      <c r="Y60" s="2"/>
      <c r="Z60" s="2"/>
      <c r="AA60" s="2"/>
    </row>
    <row r="61">
      <c r="A61" s="2"/>
      <c r="B61" s="2"/>
      <c r="C61" s="2"/>
      <c r="D61" s="2"/>
      <c r="E61" s="2"/>
      <c r="F61" s="2"/>
      <c r="G61" s="2"/>
      <c r="H61" s="2"/>
      <c r="I61" s="2"/>
      <c r="J61" s="2"/>
      <c r="K61" s="2"/>
      <c r="L61" s="2"/>
      <c r="M61" s="2"/>
      <c r="N61" s="2"/>
      <c r="O61" s="2"/>
      <c r="P61" s="2"/>
      <c r="Q61" s="2"/>
      <c r="R61" s="2"/>
      <c r="S61" s="2"/>
      <c r="T61" s="2"/>
      <c r="U61" s="2"/>
      <c r="V61" s="2"/>
      <c r="W61" s="2"/>
      <c r="X61" s="2"/>
      <c r="Y61" s="2"/>
      <c r="Z61" s="2"/>
      <c r="AA61" s="2"/>
    </row>
    <row r="62">
      <c r="A62" s="2"/>
      <c r="B62" s="2"/>
      <c r="C62" s="2"/>
      <c r="D62" s="11"/>
      <c r="E62" s="2"/>
      <c r="F62" s="2"/>
      <c r="G62" s="2"/>
      <c r="H62" s="2"/>
      <c r="I62" s="2"/>
      <c r="J62" s="2"/>
      <c r="K62" s="2"/>
      <c r="L62" s="2"/>
      <c r="M62" s="2"/>
      <c r="N62" s="2"/>
      <c r="O62" s="2"/>
      <c r="P62" s="2"/>
      <c r="Q62" s="2"/>
      <c r="R62" s="2"/>
      <c r="S62" s="2"/>
      <c r="T62" s="2"/>
      <c r="U62" s="2"/>
      <c r="V62" s="2"/>
      <c r="W62" s="2"/>
      <c r="X62" s="2"/>
      <c r="Y62" s="2"/>
      <c r="Z62" s="2"/>
      <c r="AA62" s="2"/>
    </row>
    <row r="63">
      <c r="A63" s="2"/>
      <c r="B63" s="2"/>
      <c r="C63" s="2"/>
      <c r="D63" s="2"/>
      <c r="E63" s="2"/>
      <c r="F63" s="2"/>
      <c r="G63" s="2"/>
      <c r="H63" s="2"/>
      <c r="I63" s="2"/>
      <c r="J63" s="2"/>
      <c r="K63" s="2"/>
      <c r="L63" s="2"/>
      <c r="M63" s="2"/>
      <c r="N63" s="2"/>
      <c r="O63" s="2"/>
      <c r="P63" s="2"/>
      <c r="Q63" s="2"/>
      <c r="R63" s="2"/>
      <c r="S63" s="2"/>
      <c r="T63" s="2"/>
      <c r="U63" s="2"/>
      <c r="V63" s="2"/>
      <c r="W63" s="2"/>
      <c r="X63" s="2"/>
      <c r="Y63" s="2"/>
      <c r="Z63" s="2"/>
      <c r="AA63" s="2"/>
    </row>
    <row r="64">
      <c r="A64" s="2"/>
      <c r="B64" s="2"/>
      <c r="C64" s="2"/>
      <c r="D64" s="2"/>
      <c r="E64" s="2"/>
      <c r="F64" s="2"/>
      <c r="G64" s="2"/>
      <c r="H64" s="2"/>
      <c r="I64" s="2"/>
      <c r="J64" s="2"/>
      <c r="K64" s="2"/>
      <c r="L64" s="2"/>
      <c r="M64" s="2"/>
      <c r="N64" s="2"/>
      <c r="O64" s="2"/>
      <c r="P64" s="2"/>
      <c r="Q64" s="2"/>
      <c r="R64" s="2"/>
      <c r="S64" s="2"/>
      <c r="T64" s="2"/>
      <c r="U64" s="2"/>
      <c r="V64" s="2"/>
      <c r="W64" s="2"/>
      <c r="X64" s="2"/>
      <c r="Y64" s="2"/>
      <c r="Z64" s="2"/>
      <c r="AA64" s="2"/>
    </row>
    <row r="65">
      <c r="A65" s="2"/>
      <c r="B65" s="2"/>
      <c r="C65" s="2"/>
      <c r="D65" s="2"/>
      <c r="E65" s="2"/>
      <c r="F65" s="2"/>
      <c r="G65" s="2"/>
      <c r="H65" s="2"/>
      <c r="I65" s="2"/>
      <c r="J65" s="2"/>
      <c r="K65" s="2"/>
      <c r="L65" s="2"/>
      <c r="M65" s="2"/>
      <c r="N65" s="2"/>
      <c r="O65" s="2"/>
      <c r="P65" s="2"/>
      <c r="Q65" s="2"/>
      <c r="R65" s="2"/>
      <c r="S65" s="2"/>
      <c r="T65" s="2"/>
      <c r="U65" s="2"/>
      <c r="V65" s="2"/>
      <c r="W65" s="2"/>
      <c r="X65" s="2"/>
      <c r="Y65" s="2"/>
      <c r="Z65" s="2"/>
      <c r="AA65" s="2"/>
    </row>
    <row r="66">
      <c r="A66" s="2"/>
      <c r="B66" s="2"/>
      <c r="C66" s="2"/>
      <c r="D66" s="2"/>
      <c r="E66" s="2"/>
      <c r="F66" s="2"/>
      <c r="G66" s="2"/>
      <c r="H66" s="2"/>
      <c r="I66" s="2"/>
      <c r="J66" s="2"/>
      <c r="K66" s="2"/>
      <c r="L66" s="2"/>
      <c r="M66" s="2"/>
      <c r="N66" s="2"/>
      <c r="O66" s="2"/>
      <c r="P66" s="2"/>
      <c r="Q66" s="2"/>
      <c r="R66" s="2"/>
      <c r="S66" s="2"/>
      <c r="T66" s="2"/>
      <c r="U66" s="2"/>
      <c r="V66" s="2"/>
      <c r="W66" s="2"/>
      <c r="X66" s="2"/>
      <c r="Y66" s="2"/>
      <c r="Z66" s="2"/>
      <c r="AA66" s="2"/>
    </row>
    <row r="67">
      <c r="A67" s="2"/>
      <c r="B67" s="2"/>
      <c r="C67" s="2"/>
      <c r="D67" s="2"/>
      <c r="E67" s="2"/>
      <c r="F67" s="2"/>
      <c r="G67" s="2"/>
      <c r="H67" s="2"/>
      <c r="I67" s="2"/>
      <c r="J67" s="2"/>
      <c r="K67" s="2"/>
      <c r="L67" s="2"/>
      <c r="M67" s="2"/>
      <c r="N67" s="2"/>
      <c r="O67" s="2"/>
      <c r="P67" s="2"/>
      <c r="Q67" s="2"/>
      <c r="R67" s="2"/>
      <c r="S67" s="2"/>
      <c r="T67" s="2"/>
      <c r="U67" s="2"/>
      <c r="V67" s="2"/>
      <c r="W67" s="2"/>
      <c r="X67" s="2"/>
      <c r="Y67" s="2"/>
      <c r="Z67" s="2"/>
      <c r="AA67" s="2"/>
    </row>
    <row r="68">
      <c r="A68" s="2"/>
      <c r="B68" s="2"/>
      <c r="C68" s="2"/>
      <c r="D68" s="2"/>
      <c r="E68" s="2"/>
      <c r="F68" s="2"/>
      <c r="G68" s="2"/>
      <c r="H68" s="2"/>
      <c r="I68" s="2"/>
      <c r="J68" s="2"/>
      <c r="K68" s="2"/>
      <c r="L68" s="2"/>
      <c r="M68" s="2"/>
      <c r="N68" s="2"/>
      <c r="O68" s="2"/>
      <c r="P68" s="2"/>
      <c r="Q68" s="2"/>
      <c r="R68" s="2"/>
      <c r="S68" s="2"/>
      <c r="T68" s="2"/>
      <c r="U68" s="2"/>
      <c r="V68" s="2"/>
      <c r="W68" s="2"/>
      <c r="X68" s="2"/>
      <c r="Y68" s="2"/>
      <c r="Z68" s="2"/>
      <c r="AA68" s="2"/>
    </row>
    <row r="69">
      <c r="A69" s="2"/>
      <c r="B69" s="2"/>
      <c r="C69" s="2"/>
      <c r="D69" s="2"/>
      <c r="E69" s="2"/>
      <c r="F69" s="2"/>
      <c r="G69" s="2"/>
      <c r="H69" s="2"/>
      <c r="I69" s="2"/>
      <c r="J69" s="2"/>
      <c r="K69" s="2"/>
      <c r="L69" s="2"/>
      <c r="M69" s="2"/>
      <c r="N69" s="2"/>
      <c r="O69" s="2"/>
      <c r="P69" s="2"/>
      <c r="Q69" s="2"/>
      <c r="R69" s="2"/>
      <c r="S69" s="2"/>
      <c r="T69" s="2"/>
      <c r="U69" s="2"/>
      <c r="V69" s="2"/>
      <c r="W69" s="2"/>
      <c r="X69" s="2"/>
      <c r="Y69" s="2"/>
      <c r="Z69" s="2"/>
      <c r="AA69" s="2"/>
    </row>
    <row r="70">
      <c r="A70" s="2"/>
      <c r="B70" s="2"/>
      <c r="C70" s="2"/>
      <c r="D70" s="2"/>
      <c r="E70" s="2"/>
      <c r="F70" s="2"/>
      <c r="G70" s="2"/>
      <c r="H70" s="2"/>
      <c r="I70" s="2"/>
      <c r="J70" s="2"/>
      <c r="K70" s="2"/>
      <c r="L70" s="2"/>
      <c r="M70" s="2"/>
      <c r="N70" s="2"/>
      <c r="O70" s="2"/>
      <c r="P70" s="2"/>
      <c r="Q70" s="2"/>
      <c r="R70" s="2"/>
      <c r="S70" s="2"/>
      <c r="T70" s="2"/>
      <c r="U70" s="2"/>
      <c r="V70" s="2"/>
      <c r="W70" s="2"/>
      <c r="X70" s="2"/>
      <c r="Y70" s="2"/>
      <c r="Z70" s="2"/>
      <c r="AA70" s="2"/>
    </row>
    <row r="71">
      <c r="A71" s="2"/>
      <c r="B71" s="2"/>
      <c r="C71" s="2"/>
      <c r="D71" s="2"/>
      <c r="E71" s="2"/>
      <c r="F71" s="2"/>
      <c r="G71" s="2"/>
      <c r="H71" s="2"/>
      <c r="I71" s="2"/>
      <c r="J71" s="2"/>
      <c r="K71" s="2"/>
      <c r="L71" s="2"/>
      <c r="M71" s="2"/>
      <c r="N71" s="2"/>
      <c r="O71" s="2"/>
      <c r="P71" s="2"/>
      <c r="Q71" s="2"/>
      <c r="R71" s="2"/>
      <c r="S71" s="2"/>
      <c r="T71" s="2"/>
      <c r="U71" s="2"/>
      <c r="V71" s="2"/>
      <c r="W71" s="2"/>
      <c r="X71" s="2"/>
      <c r="Y71" s="2"/>
      <c r="Z71" s="2"/>
      <c r="AA71" s="2"/>
    </row>
    <row r="72">
      <c r="A72" s="2"/>
      <c r="B72" s="2"/>
      <c r="C72" s="2"/>
      <c r="D72" s="2"/>
      <c r="E72" s="2"/>
      <c r="F72" s="2"/>
      <c r="G72" s="2"/>
      <c r="H72" s="2"/>
      <c r="I72" s="2"/>
      <c r="J72" s="2"/>
      <c r="K72" s="2"/>
      <c r="L72" s="2"/>
      <c r="M72" s="2"/>
      <c r="N72" s="2"/>
      <c r="O72" s="2"/>
      <c r="P72" s="2"/>
      <c r="Q72" s="2"/>
      <c r="R72" s="2"/>
      <c r="S72" s="2"/>
      <c r="T72" s="2"/>
      <c r="U72" s="2"/>
      <c r="V72" s="2"/>
      <c r="W72" s="2"/>
      <c r="X72" s="2"/>
      <c r="Y72" s="2"/>
      <c r="Z72" s="2"/>
      <c r="AA72" s="2"/>
    </row>
    <row r="73">
      <c r="A73" s="2"/>
      <c r="B73" s="2"/>
      <c r="C73" s="2"/>
      <c r="D73" s="2"/>
      <c r="E73" s="2"/>
      <c r="F73" s="2"/>
      <c r="G73" s="2"/>
      <c r="H73" s="2"/>
      <c r="I73" s="2"/>
      <c r="J73" s="2"/>
      <c r="K73" s="2"/>
      <c r="L73" s="2"/>
      <c r="M73" s="2"/>
      <c r="N73" s="2"/>
      <c r="O73" s="2"/>
      <c r="P73" s="2"/>
      <c r="Q73" s="2"/>
      <c r="R73" s="2"/>
      <c r="S73" s="2"/>
      <c r="T73" s="2"/>
      <c r="U73" s="2"/>
      <c r="V73" s="2"/>
      <c r="W73" s="2"/>
      <c r="X73" s="2"/>
      <c r="Y73" s="2"/>
      <c r="Z73" s="2"/>
      <c r="AA73" s="2"/>
    </row>
    <row r="74">
      <c r="A74" s="2"/>
      <c r="B74" s="2"/>
      <c r="C74" s="2"/>
      <c r="D74" s="2"/>
      <c r="E74" s="2"/>
      <c r="F74" s="2"/>
      <c r="G74" s="2"/>
      <c r="H74" s="2"/>
      <c r="I74" s="2"/>
      <c r="J74" s="2"/>
      <c r="K74" s="2"/>
      <c r="L74" s="2"/>
      <c r="M74" s="2"/>
      <c r="N74" s="2"/>
      <c r="O74" s="2"/>
      <c r="P74" s="2"/>
      <c r="Q74" s="2"/>
      <c r="R74" s="2"/>
      <c r="S74" s="2"/>
      <c r="T74" s="2"/>
      <c r="U74" s="2"/>
      <c r="V74" s="2"/>
      <c r="W74" s="2"/>
      <c r="X74" s="2"/>
      <c r="Y74" s="2"/>
      <c r="Z74" s="2"/>
      <c r="AA74" s="2"/>
    </row>
    <row r="75">
      <c r="A75" s="2"/>
      <c r="B75" s="2"/>
      <c r="C75" s="2"/>
      <c r="D75" s="2"/>
      <c r="E75" s="2"/>
      <c r="F75" s="2"/>
      <c r="G75" s="2"/>
      <c r="H75" s="2"/>
      <c r="I75" s="2"/>
      <c r="J75" s="2"/>
      <c r="K75" s="2"/>
      <c r="L75" s="2"/>
      <c r="M75" s="2"/>
      <c r="N75" s="2"/>
      <c r="O75" s="2"/>
      <c r="P75" s="2"/>
      <c r="Q75" s="2"/>
      <c r="R75" s="2"/>
      <c r="S75" s="2"/>
      <c r="T75" s="2"/>
      <c r="U75" s="2"/>
      <c r="V75" s="2"/>
      <c r="W75" s="2"/>
      <c r="X75" s="2"/>
      <c r="Y75" s="2"/>
      <c r="Z75" s="2"/>
      <c r="AA75" s="2"/>
    </row>
    <row r="76">
      <c r="A76" s="2"/>
      <c r="B76" s="2"/>
      <c r="C76" s="2"/>
      <c r="D76" s="2"/>
      <c r="E76" s="2"/>
      <c r="F76" s="2"/>
      <c r="G76" s="2"/>
      <c r="H76" s="2"/>
      <c r="I76" s="2"/>
      <c r="J76" s="2"/>
      <c r="K76" s="2"/>
      <c r="L76" s="2"/>
      <c r="M76" s="2"/>
      <c r="N76" s="2"/>
      <c r="O76" s="2"/>
      <c r="P76" s="2"/>
      <c r="Q76" s="2"/>
      <c r="R76" s="2"/>
      <c r="S76" s="2"/>
      <c r="T76" s="2"/>
      <c r="U76" s="2"/>
      <c r="V76" s="2"/>
      <c r="W76" s="2"/>
      <c r="X76" s="2"/>
      <c r="Y76" s="2"/>
      <c r="Z76" s="2"/>
      <c r="AA76" s="2"/>
    </row>
    <row r="77">
      <c r="A77" s="2"/>
      <c r="B77" s="2"/>
      <c r="C77" s="2"/>
      <c r="D77" s="2"/>
      <c r="E77" s="2"/>
      <c r="F77" s="2"/>
      <c r="G77" s="2"/>
      <c r="H77" s="2"/>
      <c r="I77" s="2"/>
      <c r="J77" s="2"/>
      <c r="K77" s="2"/>
      <c r="L77" s="2"/>
      <c r="M77" s="2"/>
      <c r="N77" s="2"/>
      <c r="O77" s="2"/>
      <c r="P77" s="2"/>
      <c r="Q77" s="2"/>
      <c r="R77" s="2"/>
      <c r="S77" s="2"/>
      <c r="T77" s="2"/>
      <c r="U77" s="2"/>
      <c r="V77" s="2"/>
      <c r="W77" s="2"/>
      <c r="X77" s="2"/>
      <c r="Y77" s="2"/>
      <c r="Z77" s="2"/>
      <c r="AA77" s="2"/>
    </row>
    <row r="78">
      <c r="A78" s="2"/>
      <c r="B78" s="2"/>
      <c r="C78" s="2"/>
      <c r="D78" s="2"/>
      <c r="E78" s="2"/>
      <c r="F78" s="2"/>
      <c r="G78" s="2"/>
      <c r="H78" s="2"/>
      <c r="I78" s="2"/>
      <c r="J78" s="2"/>
      <c r="K78" s="2"/>
      <c r="L78" s="2"/>
      <c r="M78" s="2"/>
      <c r="N78" s="2"/>
      <c r="O78" s="2"/>
      <c r="P78" s="2"/>
      <c r="Q78" s="2"/>
      <c r="R78" s="2"/>
      <c r="S78" s="2"/>
      <c r="T78" s="2"/>
      <c r="U78" s="2"/>
      <c r="V78" s="2"/>
      <c r="W78" s="2"/>
      <c r="X78" s="2"/>
      <c r="Y78" s="2"/>
      <c r="Z78" s="2"/>
      <c r="AA78" s="2"/>
    </row>
    <row r="79">
      <c r="A79" s="2"/>
      <c r="B79" s="2"/>
      <c r="C79" s="2"/>
      <c r="D79" s="2"/>
      <c r="E79" s="2"/>
      <c r="F79" s="2"/>
      <c r="G79" s="2"/>
      <c r="H79" s="2"/>
      <c r="I79" s="2"/>
      <c r="J79" s="2"/>
      <c r="K79" s="2"/>
      <c r="L79" s="2"/>
      <c r="M79" s="2"/>
      <c r="N79" s="2"/>
      <c r="O79" s="2"/>
      <c r="P79" s="2"/>
      <c r="Q79" s="2"/>
      <c r="R79" s="2"/>
      <c r="S79" s="2"/>
      <c r="T79" s="2"/>
      <c r="U79" s="2"/>
      <c r="V79" s="2"/>
      <c r="W79" s="2"/>
      <c r="X79" s="2"/>
      <c r="Y79" s="2"/>
      <c r="Z79" s="2"/>
      <c r="AA79" s="2"/>
    </row>
    <row r="80">
      <c r="A80" s="2"/>
      <c r="B80" s="2"/>
      <c r="C80" s="2"/>
      <c r="D80" s="2"/>
      <c r="E80" s="2"/>
      <c r="F80" s="2"/>
      <c r="G80" s="2"/>
      <c r="H80" s="2"/>
      <c r="I80" s="2"/>
      <c r="J80" s="2"/>
      <c r="K80" s="2"/>
      <c r="L80" s="2"/>
      <c r="M80" s="2"/>
      <c r="N80" s="2"/>
      <c r="O80" s="2"/>
      <c r="P80" s="2"/>
      <c r="Q80" s="2"/>
      <c r="R80" s="2"/>
      <c r="S80" s="2"/>
      <c r="T80" s="2"/>
      <c r="U80" s="2"/>
      <c r="V80" s="2"/>
      <c r="W80" s="2"/>
      <c r="X80" s="2"/>
      <c r="Y80" s="2"/>
      <c r="Z80" s="2"/>
      <c r="AA80" s="2"/>
    </row>
    <row r="81">
      <c r="A81" s="2"/>
      <c r="B81" s="2"/>
      <c r="C81" s="2"/>
      <c r="D81" s="2"/>
      <c r="E81" s="2"/>
      <c r="F81" s="2"/>
      <c r="G81" s="2"/>
      <c r="H81" s="2"/>
      <c r="I81" s="2"/>
      <c r="J81" s="2"/>
      <c r="K81" s="2"/>
      <c r="L81" s="2"/>
      <c r="M81" s="2"/>
      <c r="N81" s="2"/>
      <c r="O81" s="2"/>
      <c r="P81" s="2"/>
      <c r="Q81" s="2"/>
      <c r="R81" s="2"/>
      <c r="S81" s="2"/>
      <c r="T81" s="2"/>
      <c r="U81" s="2"/>
      <c r="V81" s="2"/>
      <c r="W81" s="2"/>
      <c r="X81" s="2"/>
      <c r="Y81" s="2"/>
      <c r="Z81" s="2"/>
      <c r="AA81" s="2"/>
    </row>
    <row r="82">
      <c r="A82" s="2"/>
      <c r="B82" s="2"/>
      <c r="C82" s="2"/>
      <c r="D82" s="2"/>
      <c r="E82" s="2"/>
      <c r="F82" s="2"/>
      <c r="G82" s="2"/>
      <c r="H82" s="2"/>
      <c r="I82" s="2"/>
      <c r="J82" s="2"/>
      <c r="K82" s="2"/>
      <c r="L82" s="2"/>
      <c r="M82" s="2"/>
      <c r="N82" s="2"/>
      <c r="O82" s="2"/>
      <c r="P82" s="2"/>
      <c r="Q82" s="2"/>
      <c r="R82" s="2"/>
      <c r="S82" s="2"/>
      <c r="T82" s="2"/>
      <c r="U82" s="2"/>
      <c r="V82" s="2"/>
      <c r="W82" s="2"/>
      <c r="X82" s="2"/>
      <c r="Y82" s="2"/>
      <c r="Z82" s="2"/>
      <c r="AA82" s="2"/>
    </row>
    <row r="83">
      <c r="A83" s="2"/>
      <c r="B83" s="2"/>
      <c r="C83" s="2"/>
      <c r="D83" s="2"/>
      <c r="E83" s="2"/>
      <c r="F83" s="2"/>
      <c r="G83" s="2"/>
      <c r="H83" s="2"/>
      <c r="I83" s="2"/>
      <c r="J83" s="2"/>
      <c r="K83" s="2"/>
      <c r="L83" s="2"/>
      <c r="M83" s="2"/>
      <c r="N83" s="2"/>
      <c r="O83" s="2"/>
      <c r="P83" s="2"/>
      <c r="Q83" s="2"/>
      <c r="R83" s="2"/>
      <c r="S83" s="2"/>
      <c r="T83" s="2"/>
      <c r="U83" s="2"/>
      <c r="V83" s="2"/>
      <c r="W83" s="2"/>
      <c r="X83" s="2"/>
      <c r="Y83" s="2"/>
      <c r="Z83" s="2"/>
      <c r="AA83" s="2"/>
    </row>
    <row r="84">
      <c r="A84" s="2"/>
      <c r="B84" s="2"/>
      <c r="C84" s="2"/>
      <c r="D84" s="2"/>
      <c r="E84" s="2"/>
      <c r="F84" s="2"/>
      <c r="G84" s="2"/>
      <c r="H84" s="2"/>
      <c r="I84" s="2"/>
      <c r="J84" s="2"/>
      <c r="K84" s="2"/>
      <c r="L84" s="2"/>
      <c r="M84" s="2"/>
      <c r="N84" s="2"/>
      <c r="O84" s="2"/>
      <c r="P84" s="2"/>
      <c r="Q84" s="2"/>
      <c r="R84" s="2"/>
      <c r="S84" s="2"/>
      <c r="T84" s="2"/>
      <c r="U84" s="2"/>
      <c r="V84" s="2"/>
      <c r="W84" s="2"/>
      <c r="X84" s="2"/>
      <c r="Y84" s="2"/>
      <c r="Z84" s="2"/>
      <c r="AA84" s="2"/>
    </row>
    <row r="85">
      <c r="A85" s="2"/>
      <c r="B85" s="2"/>
      <c r="C85" s="2"/>
      <c r="D85" s="2"/>
      <c r="E85" s="2"/>
      <c r="F85" s="2"/>
      <c r="G85" s="2"/>
      <c r="H85" s="2"/>
      <c r="I85" s="2"/>
      <c r="J85" s="2"/>
      <c r="K85" s="2"/>
      <c r="L85" s="2"/>
      <c r="M85" s="2"/>
      <c r="N85" s="2"/>
      <c r="O85" s="2"/>
      <c r="P85" s="2"/>
      <c r="Q85" s="2"/>
      <c r="R85" s="2"/>
      <c r="S85" s="2"/>
      <c r="T85" s="2"/>
      <c r="U85" s="2"/>
      <c r="V85" s="2"/>
      <c r="W85" s="2"/>
      <c r="X85" s="2"/>
      <c r="Y85" s="2"/>
      <c r="Z85" s="2"/>
      <c r="AA85" s="2"/>
    </row>
    <row r="86">
      <c r="A86" s="2"/>
      <c r="B86" s="2"/>
      <c r="C86" s="2"/>
      <c r="D86" s="2"/>
      <c r="E86" s="2"/>
      <c r="F86" s="2"/>
      <c r="G86" s="2"/>
      <c r="H86" s="2"/>
      <c r="I86" s="2"/>
      <c r="J86" s="2"/>
      <c r="K86" s="2"/>
      <c r="L86" s="2"/>
      <c r="M86" s="2"/>
      <c r="N86" s="2"/>
      <c r="O86" s="2"/>
      <c r="P86" s="2"/>
      <c r="Q86" s="2"/>
      <c r="R86" s="2"/>
      <c r="S86" s="2"/>
      <c r="T86" s="2"/>
      <c r="U86" s="2"/>
      <c r="V86" s="2"/>
      <c r="W86" s="2"/>
      <c r="X86" s="2"/>
      <c r="Y86" s="2"/>
      <c r="Z86" s="2"/>
      <c r="AA86" s="2"/>
    </row>
    <row r="87">
      <c r="A87" s="2"/>
      <c r="B87" s="2"/>
      <c r="C87" s="2"/>
      <c r="D87" s="2"/>
      <c r="E87" s="2"/>
      <c r="F87" s="2"/>
      <c r="G87" s="2"/>
      <c r="H87" s="2"/>
      <c r="I87" s="2"/>
      <c r="J87" s="2"/>
      <c r="K87" s="2"/>
      <c r="L87" s="2"/>
      <c r="M87" s="2"/>
      <c r="N87" s="2"/>
      <c r="O87" s="2"/>
      <c r="P87" s="2"/>
      <c r="Q87" s="2"/>
      <c r="R87" s="2"/>
      <c r="S87" s="2"/>
      <c r="T87" s="2"/>
      <c r="U87" s="2"/>
      <c r="V87" s="2"/>
      <c r="W87" s="2"/>
      <c r="X87" s="2"/>
      <c r="Y87" s="2"/>
      <c r="Z87" s="2"/>
      <c r="AA87" s="2"/>
    </row>
    <row r="88">
      <c r="A88" s="2"/>
      <c r="B88" s="2"/>
      <c r="C88" s="2"/>
      <c r="D88" s="2"/>
      <c r="E88" s="2"/>
      <c r="F88" s="2"/>
      <c r="G88" s="2"/>
      <c r="H88" s="2"/>
      <c r="I88" s="2"/>
      <c r="J88" s="2"/>
      <c r="K88" s="2"/>
      <c r="L88" s="2"/>
      <c r="M88" s="2"/>
      <c r="N88" s="2"/>
      <c r="O88" s="2"/>
      <c r="P88" s="2"/>
      <c r="Q88" s="2"/>
      <c r="R88" s="2"/>
      <c r="S88" s="2"/>
      <c r="T88" s="2"/>
      <c r="U88" s="2"/>
      <c r="V88" s="2"/>
      <c r="W88" s="2"/>
      <c r="X88" s="2"/>
      <c r="Y88" s="2"/>
      <c r="Z88" s="2"/>
      <c r="AA88" s="2"/>
    </row>
    <row r="89">
      <c r="A89" s="2"/>
      <c r="B89" s="2"/>
      <c r="C89" s="2"/>
      <c r="D89" s="2"/>
      <c r="E89" s="2"/>
      <c r="F89" s="2"/>
      <c r="G89" s="2"/>
      <c r="H89" s="2"/>
      <c r="I89" s="2"/>
      <c r="J89" s="2"/>
      <c r="K89" s="2"/>
      <c r="L89" s="2"/>
      <c r="M89" s="2"/>
      <c r="N89" s="2"/>
      <c r="O89" s="2"/>
      <c r="P89" s="2"/>
      <c r="Q89" s="2"/>
      <c r="R89" s="2"/>
      <c r="S89" s="2"/>
      <c r="T89" s="2"/>
      <c r="U89" s="2"/>
      <c r="V89" s="2"/>
      <c r="W89" s="2"/>
      <c r="X89" s="2"/>
      <c r="Y89" s="2"/>
      <c r="Z89" s="2"/>
      <c r="AA89" s="2"/>
    </row>
    <row r="90">
      <c r="A90" s="2"/>
      <c r="B90" s="2"/>
      <c r="C90" s="2"/>
      <c r="D90" s="2"/>
      <c r="E90" s="2"/>
      <c r="F90" s="2"/>
      <c r="G90" s="2"/>
      <c r="H90" s="2"/>
      <c r="I90" s="2"/>
      <c r="J90" s="2"/>
      <c r="K90" s="2"/>
      <c r="L90" s="2"/>
      <c r="M90" s="2"/>
      <c r="N90" s="2"/>
      <c r="O90" s="2"/>
      <c r="P90" s="2"/>
      <c r="Q90" s="2"/>
      <c r="R90" s="2"/>
      <c r="S90" s="2"/>
      <c r="T90" s="2"/>
      <c r="U90" s="2"/>
      <c r="V90" s="2"/>
      <c r="W90" s="2"/>
      <c r="X90" s="2"/>
      <c r="Y90" s="2"/>
      <c r="Z90" s="2"/>
      <c r="AA90" s="2"/>
    </row>
    <row r="91">
      <c r="A91" s="2"/>
      <c r="B91" s="2"/>
      <c r="C91" s="2"/>
      <c r="D91" s="2"/>
      <c r="E91" s="2"/>
      <c r="F91" s="2"/>
      <c r="G91" s="2"/>
      <c r="H91" s="2"/>
      <c r="I91" s="2"/>
      <c r="J91" s="2"/>
      <c r="K91" s="2"/>
      <c r="L91" s="2"/>
      <c r="M91" s="2"/>
      <c r="N91" s="2"/>
      <c r="O91" s="2"/>
      <c r="P91" s="2"/>
      <c r="Q91" s="2"/>
      <c r="R91" s="2"/>
      <c r="S91" s="2"/>
      <c r="T91" s="2"/>
      <c r="U91" s="2"/>
      <c r="V91" s="2"/>
      <c r="W91" s="2"/>
      <c r="X91" s="2"/>
      <c r="Y91" s="2"/>
      <c r="Z91" s="2"/>
      <c r="AA91" s="2"/>
    </row>
    <row r="92">
      <c r="A92" s="2"/>
      <c r="B92" s="2"/>
      <c r="C92" s="2"/>
      <c r="D92" s="2"/>
      <c r="E92" s="2"/>
      <c r="F92" s="2"/>
      <c r="G92" s="2"/>
      <c r="H92" s="2"/>
      <c r="I92" s="2"/>
      <c r="J92" s="2"/>
      <c r="K92" s="2"/>
      <c r="L92" s="2"/>
      <c r="M92" s="2"/>
      <c r="N92" s="2"/>
      <c r="O92" s="2"/>
      <c r="P92" s="2"/>
      <c r="Q92" s="2"/>
      <c r="R92" s="2"/>
      <c r="S92" s="2"/>
      <c r="T92" s="2"/>
      <c r="U92" s="2"/>
      <c r="V92" s="2"/>
      <c r="W92" s="2"/>
      <c r="X92" s="2"/>
      <c r="Y92" s="2"/>
      <c r="Z92" s="2"/>
      <c r="AA92" s="2"/>
    </row>
    <row r="93">
      <c r="A93" s="2"/>
      <c r="B93" s="2"/>
      <c r="C93" s="2"/>
      <c r="D93" s="2"/>
      <c r="E93" s="2"/>
      <c r="F93" s="2"/>
      <c r="G93" s="2"/>
      <c r="H93" s="2"/>
      <c r="I93" s="2"/>
      <c r="J93" s="2"/>
      <c r="K93" s="2"/>
      <c r="L93" s="2"/>
      <c r="M93" s="2"/>
      <c r="N93" s="2"/>
      <c r="O93" s="2"/>
      <c r="P93" s="2"/>
      <c r="Q93" s="2"/>
      <c r="R93" s="2"/>
      <c r="S93" s="2"/>
      <c r="T93" s="2"/>
      <c r="U93" s="2"/>
      <c r="V93" s="2"/>
      <c r="W93" s="2"/>
      <c r="X93" s="2"/>
      <c r="Y93" s="2"/>
      <c r="Z93" s="2"/>
      <c r="AA93" s="2"/>
    </row>
    <row r="94">
      <c r="A94" s="2"/>
      <c r="B94" s="2"/>
      <c r="C94" s="2"/>
      <c r="D94" s="2"/>
      <c r="E94" s="2"/>
      <c r="F94" s="2"/>
      <c r="G94" s="2"/>
      <c r="H94" s="2"/>
      <c r="I94" s="2"/>
      <c r="J94" s="2"/>
      <c r="K94" s="2"/>
      <c r="L94" s="2"/>
      <c r="M94" s="2"/>
      <c r="N94" s="2"/>
      <c r="O94" s="2"/>
      <c r="P94" s="2"/>
      <c r="Q94" s="2"/>
      <c r="R94" s="2"/>
      <c r="S94" s="2"/>
      <c r="T94" s="2"/>
      <c r="U94" s="2"/>
      <c r="V94" s="2"/>
      <c r="W94" s="2"/>
      <c r="X94" s="2"/>
      <c r="Y94" s="2"/>
      <c r="Z94" s="2"/>
      <c r="AA94" s="2"/>
    </row>
    <row r="95">
      <c r="A95" s="2"/>
      <c r="B95" s="2"/>
      <c r="C95" s="2"/>
      <c r="D95" s="2"/>
      <c r="E95" s="2"/>
      <c r="F95" s="2"/>
      <c r="G95" s="2"/>
      <c r="H95" s="2"/>
      <c r="I95" s="2"/>
      <c r="J95" s="2"/>
      <c r="K95" s="2"/>
      <c r="L95" s="2"/>
      <c r="M95" s="2"/>
      <c r="N95" s="2"/>
      <c r="O95" s="2"/>
      <c r="P95" s="2"/>
      <c r="Q95" s="2"/>
      <c r="R95" s="2"/>
      <c r="S95" s="2"/>
      <c r="T95" s="2"/>
      <c r="U95" s="2"/>
      <c r="V95" s="2"/>
      <c r="W95" s="2"/>
      <c r="X95" s="2"/>
      <c r="Y95" s="2"/>
      <c r="Z95" s="2"/>
      <c r="AA95" s="2"/>
    </row>
    <row r="96">
      <c r="A96" s="2"/>
      <c r="B96" s="2"/>
      <c r="C96" s="2"/>
      <c r="D96" s="2"/>
      <c r="E96" s="2"/>
      <c r="F96" s="2"/>
      <c r="G96" s="2"/>
      <c r="H96" s="2"/>
      <c r="I96" s="2"/>
      <c r="J96" s="2"/>
      <c r="K96" s="2"/>
      <c r="L96" s="2"/>
      <c r="M96" s="2"/>
      <c r="N96" s="2"/>
      <c r="O96" s="2"/>
      <c r="P96" s="2"/>
      <c r="Q96" s="2"/>
      <c r="R96" s="2"/>
      <c r="S96" s="2"/>
      <c r="T96" s="2"/>
      <c r="U96" s="2"/>
      <c r="V96" s="2"/>
      <c r="W96" s="2"/>
      <c r="X96" s="2"/>
      <c r="Y96" s="2"/>
      <c r="Z96" s="2"/>
      <c r="AA96" s="2"/>
    </row>
    <row r="97">
      <c r="A97" s="2"/>
      <c r="B97" s="2"/>
      <c r="C97" s="2"/>
      <c r="D97" s="2"/>
      <c r="E97" s="2"/>
      <c r="F97" s="2"/>
      <c r="G97" s="2"/>
      <c r="H97" s="2"/>
      <c r="I97" s="2"/>
      <c r="J97" s="2"/>
      <c r="K97" s="2"/>
      <c r="L97" s="2"/>
      <c r="M97" s="2"/>
      <c r="N97" s="2"/>
      <c r="O97" s="2"/>
      <c r="P97" s="2"/>
      <c r="Q97" s="2"/>
      <c r="R97" s="2"/>
      <c r="S97" s="2"/>
      <c r="T97" s="2"/>
      <c r="U97" s="2"/>
      <c r="V97" s="2"/>
      <c r="W97" s="2"/>
      <c r="X97" s="2"/>
      <c r="Y97" s="2"/>
      <c r="Z97" s="2"/>
      <c r="AA97" s="2"/>
    </row>
    <row r="98">
      <c r="A98" s="2"/>
      <c r="B98" s="2"/>
      <c r="C98" s="2"/>
      <c r="D98" s="2"/>
      <c r="E98" s="2"/>
      <c r="F98" s="2"/>
      <c r="G98" s="2"/>
      <c r="H98" s="2"/>
      <c r="I98" s="2"/>
      <c r="J98" s="2"/>
      <c r="K98" s="2"/>
      <c r="L98" s="2"/>
      <c r="M98" s="2"/>
      <c r="N98" s="2"/>
      <c r="O98" s="2"/>
      <c r="P98" s="2"/>
      <c r="Q98" s="2"/>
      <c r="R98" s="2"/>
      <c r="S98" s="2"/>
      <c r="T98" s="2"/>
      <c r="U98" s="2"/>
      <c r="V98" s="2"/>
      <c r="W98" s="2"/>
      <c r="X98" s="2"/>
      <c r="Y98" s="2"/>
      <c r="Z98" s="2"/>
      <c r="AA98" s="2"/>
    </row>
    <row r="99">
      <c r="A99" s="2"/>
      <c r="B99" s="2"/>
      <c r="C99" s="2"/>
      <c r="D99" s="2"/>
      <c r="E99" s="2"/>
      <c r="F99" s="2"/>
      <c r="G99" s="2"/>
      <c r="H99" s="2"/>
      <c r="I99" s="2"/>
      <c r="J99" s="2"/>
      <c r="K99" s="2"/>
      <c r="L99" s="2"/>
      <c r="M99" s="2"/>
      <c r="N99" s="2"/>
      <c r="O99" s="2"/>
      <c r="P99" s="2"/>
      <c r="Q99" s="2"/>
      <c r="R99" s="2"/>
      <c r="S99" s="2"/>
      <c r="T99" s="2"/>
      <c r="U99" s="2"/>
      <c r="V99" s="2"/>
      <c r="W99" s="2"/>
      <c r="X99" s="2"/>
      <c r="Y99" s="2"/>
      <c r="Z99" s="2"/>
      <c r="AA99" s="2"/>
    </row>
    <row r="100">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row>
    <row r="101">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row>
    <row r="102">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row>
    <row r="103">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row>
    <row r="104">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row>
    <row r="105">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row>
    <row r="106">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row>
    <row r="107">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row>
    <row r="108">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row>
    <row r="109">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row>
    <row r="110">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row>
    <row r="111">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row>
    <row r="112">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row>
    <row r="113">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row>
    <row r="114">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row>
    <row r="115">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row>
    <row r="116">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row>
    <row r="117">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row>
    <row r="118">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row>
    <row r="119">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row>
    <row r="120">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row>
    <row r="121">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c r="AA121" s="2"/>
    </row>
    <row r="122">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2"/>
    </row>
    <row r="123">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2"/>
    </row>
    <row r="124">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c r="AA124" s="2"/>
    </row>
    <row r="125">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c r="AA125" s="2"/>
    </row>
    <row r="126">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c r="AA126" s="2"/>
    </row>
    <row r="127">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c r="AA127" s="2"/>
    </row>
    <row r="128">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c r="AA128" s="2"/>
    </row>
    <row r="129">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c r="AA129" s="2"/>
    </row>
    <row r="130">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c r="AA130" s="2"/>
    </row>
    <row r="131">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c r="AA131" s="2"/>
    </row>
    <row r="132">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c r="AA132" s="2"/>
    </row>
    <row r="133">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c r="AA133" s="2"/>
    </row>
    <row r="134">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c r="AA134" s="2"/>
    </row>
    <row r="135">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c r="AA135" s="2"/>
    </row>
    <row r="136">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c r="AA136" s="2"/>
    </row>
    <row r="137">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c r="AA137" s="2"/>
    </row>
    <row r="138">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c r="AA138" s="2"/>
    </row>
    <row r="139">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c r="AA139" s="2"/>
    </row>
    <row r="140">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c r="AA140" s="2"/>
    </row>
    <row r="141">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c r="AA141" s="2"/>
    </row>
    <row r="142">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c r="AA142" s="2"/>
    </row>
    <row r="143">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c r="AA143" s="2"/>
    </row>
    <row r="144">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c r="AA144" s="2"/>
    </row>
    <row r="145">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c r="AA145" s="2"/>
    </row>
    <row r="146">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c r="AA146" s="2"/>
    </row>
    <row r="147">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c r="AA147" s="2"/>
    </row>
    <row r="148">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c r="AA148" s="2"/>
    </row>
    <row r="149">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c r="AA149" s="2"/>
    </row>
    <row r="150">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c r="AA150" s="2"/>
    </row>
    <row r="151">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c r="AA151" s="2"/>
    </row>
    <row r="152">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c r="AA152" s="2"/>
    </row>
    <row r="153">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c r="AA153" s="2"/>
    </row>
    <row r="154">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c r="AA154" s="2"/>
    </row>
    <row r="155">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c r="AA155" s="2"/>
    </row>
    <row r="156">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c r="AA156" s="2"/>
    </row>
    <row r="157">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c r="AA157" s="2"/>
    </row>
    <row r="158">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c r="AA158" s="2"/>
    </row>
    <row r="159">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c r="AA159" s="2"/>
    </row>
    <row r="160">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c r="AA160" s="2"/>
    </row>
    <row r="161">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c r="AA161" s="2"/>
    </row>
    <row r="162">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c r="AA162" s="2"/>
    </row>
    <row r="163">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c r="AA163" s="2"/>
    </row>
    <row r="164">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c r="AA164" s="2"/>
    </row>
    <row r="165">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c r="AA165" s="2"/>
    </row>
    <row r="166">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c r="AA166" s="2"/>
    </row>
    <row r="167">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c r="AA167" s="2"/>
    </row>
    <row r="168">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c r="AA168" s="2"/>
    </row>
    <row r="169">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c r="AA169" s="2"/>
    </row>
    <row r="170">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c r="AA170" s="2"/>
    </row>
    <row r="171">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c r="AA171" s="2"/>
    </row>
    <row r="172">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c r="AA172" s="2"/>
    </row>
    <row r="173">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c r="AA173" s="2"/>
    </row>
    <row r="174">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c r="AA174" s="2"/>
    </row>
    <row r="175">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c r="AA175" s="2"/>
    </row>
    <row r="176">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c r="AA176" s="2"/>
    </row>
    <row r="177">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c r="AA177" s="2"/>
    </row>
    <row r="178">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c r="AA178" s="2"/>
    </row>
    <row r="179">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c r="AA179" s="2"/>
    </row>
    <row r="180">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c r="AA180" s="2"/>
    </row>
    <row r="181">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c r="AA181" s="2"/>
    </row>
    <row r="182">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c r="AA182" s="2"/>
    </row>
    <row r="183">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c r="AA183" s="2"/>
    </row>
    <row r="184">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c r="AA184" s="2"/>
    </row>
    <row r="185">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c r="AA185" s="2"/>
    </row>
    <row r="186">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c r="AA186" s="2"/>
    </row>
    <row r="187">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c r="AA187" s="2"/>
    </row>
    <row r="188">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c r="AA188" s="2"/>
    </row>
    <row r="189">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c r="AA189" s="2"/>
    </row>
    <row r="190">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c r="AA190" s="2"/>
    </row>
    <row r="191">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c r="AA191" s="2"/>
    </row>
    <row r="192">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c r="AA192" s="2"/>
    </row>
    <row r="193">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c r="AA193" s="2"/>
    </row>
    <row r="194">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c r="AA194" s="2"/>
    </row>
    <row r="195">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c r="AA195" s="2"/>
    </row>
    <row r="196">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c r="AA196" s="2"/>
    </row>
    <row r="197">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c r="AA197" s="2"/>
    </row>
    <row r="198">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c r="AA198" s="2"/>
    </row>
    <row r="199">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c r="AA199" s="2"/>
    </row>
    <row r="200">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c r="AA200" s="2"/>
    </row>
    <row r="201">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c r="AA201" s="2"/>
    </row>
    <row r="202">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c r="AA202" s="2"/>
    </row>
    <row r="203">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c r="AA203" s="2"/>
    </row>
    <row r="204">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c r="AA204" s="2"/>
    </row>
    <row r="205">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c r="AA205" s="2"/>
    </row>
    <row r="206">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c r="AA206" s="2"/>
    </row>
    <row r="207">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c r="AA207" s="2"/>
    </row>
    <row r="208">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c r="AA208" s="2"/>
    </row>
    <row r="209">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c r="AA209" s="2"/>
    </row>
    <row r="210">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c r="AA210" s="2"/>
    </row>
    <row r="211">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c r="AA211" s="2"/>
    </row>
    <row r="212">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c r="AA212" s="2"/>
    </row>
    <row r="213">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c r="AA213" s="2"/>
    </row>
    <row r="214">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c r="AA214" s="2"/>
    </row>
    <row r="215">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c r="AA215" s="2"/>
    </row>
    <row r="216">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c r="AA216" s="2"/>
    </row>
    <row r="217">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c r="AA217" s="2"/>
    </row>
    <row r="218">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c r="AA218" s="2"/>
    </row>
    <row r="219">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c r="AA219" s="2"/>
    </row>
    <row r="220">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c r="AA220" s="2"/>
    </row>
    <row r="221">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c r="AA221" s="2"/>
    </row>
    <row r="222">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c r="AA222" s="2"/>
    </row>
    <row r="223">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c r="AA223" s="2"/>
    </row>
    <row r="224">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c r="AA224" s="2"/>
    </row>
    <row r="225">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c r="AA225" s="2"/>
    </row>
    <row r="226">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c r="AA226" s="2"/>
    </row>
    <row r="227">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c r="AA227" s="2"/>
    </row>
    <row r="228">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c r="AA228" s="2"/>
    </row>
    <row r="229">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c r="AA229" s="2"/>
    </row>
    <row r="230">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c r="AA230" s="2"/>
    </row>
    <row r="231">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c r="AA231" s="2"/>
    </row>
    <row r="232">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c r="AA232" s="2"/>
    </row>
    <row r="233">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c r="AA233" s="2"/>
    </row>
    <row r="234">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c r="AA234" s="2"/>
    </row>
    <row r="235">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c r="AA235" s="2"/>
    </row>
    <row r="236">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c r="AA236" s="2"/>
    </row>
    <row r="237">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c r="AA237" s="2"/>
    </row>
    <row r="238">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c r="AA238" s="2"/>
    </row>
    <row r="239">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c r="AA239" s="2"/>
    </row>
    <row r="240">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c r="AA240" s="2"/>
    </row>
    <row r="241">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c r="AA241" s="2"/>
    </row>
    <row r="242">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c r="AA242" s="2"/>
    </row>
    <row r="243">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c r="AA243" s="2"/>
    </row>
    <row r="244">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c r="AA244" s="2"/>
    </row>
    <row r="245">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c r="AA245" s="2"/>
    </row>
    <row r="246">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c r="AA246" s="2"/>
    </row>
    <row r="247">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c r="AA247" s="2"/>
    </row>
    <row r="248">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c r="AA248" s="2"/>
    </row>
    <row r="249">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c r="AA249" s="2"/>
    </row>
    <row r="250">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c r="AA250" s="2"/>
    </row>
    <row r="251">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c r="AA251" s="2"/>
    </row>
    <row r="252">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c r="AA252" s="2"/>
    </row>
    <row r="253">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c r="AA253" s="2"/>
    </row>
    <row r="254">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c r="AA254" s="2"/>
    </row>
    <row r="255">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c r="AA255" s="2"/>
    </row>
    <row r="256">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c r="AA256" s="2"/>
    </row>
    <row r="257">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c r="AA257" s="2"/>
    </row>
    <row r="258">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c r="AA258" s="2"/>
    </row>
    <row r="259">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c r="AA259" s="2"/>
    </row>
    <row r="260">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c r="AA260" s="2"/>
    </row>
    <row r="261">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c r="AA261" s="2"/>
    </row>
    <row r="262">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c r="AA262" s="2"/>
    </row>
    <row r="263">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c r="AA263" s="2"/>
    </row>
    <row r="264">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c r="AA264" s="2"/>
    </row>
    <row r="265">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c r="AA265" s="2"/>
    </row>
    <row r="266">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c r="AA266" s="2"/>
    </row>
    <row r="267">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c r="AA267" s="2"/>
    </row>
    <row r="268">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c r="AA268" s="2"/>
    </row>
    <row r="269">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c r="AA269" s="2"/>
    </row>
    <row r="270">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c r="AA270" s="2"/>
    </row>
    <row r="271">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c r="AA271" s="2"/>
    </row>
    <row r="272">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c r="AA272" s="2"/>
    </row>
    <row r="273">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c r="AA273" s="2"/>
    </row>
    <row r="274">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c r="AA274" s="2"/>
    </row>
    <row r="275">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c r="AA275" s="2"/>
    </row>
    <row r="276">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c r="AA276" s="2"/>
    </row>
    <row r="277">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c r="AA277" s="2"/>
    </row>
    <row r="278">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c r="AA278" s="2"/>
    </row>
    <row r="279">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c r="AA279" s="2"/>
    </row>
    <row r="280">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c r="AA280" s="2"/>
    </row>
    <row r="281">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c r="AA281" s="2"/>
    </row>
    <row r="282">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c r="AA282" s="2"/>
    </row>
    <row r="283">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c r="AA283" s="2"/>
    </row>
    <row r="284">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c r="AA284" s="2"/>
    </row>
    <row r="285">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c r="AA285" s="2"/>
    </row>
    <row r="286">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c r="AA286" s="2"/>
    </row>
    <row r="287">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c r="AA287" s="2"/>
    </row>
    <row r="288">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c r="AA288" s="2"/>
    </row>
    <row r="289">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c r="AA289" s="2"/>
    </row>
    <row r="290">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c r="AA290" s="2"/>
    </row>
    <row r="291">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c r="AA291" s="2"/>
    </row>
    <row r="292">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c r="AA292" s="2"/>
    </row>
    <row r="293">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c r="AA293" s="2"/>
    </row>
    <row r="294">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c r="AA294" s="2"/>
    </row>
    <row r="295">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c r="AA295" s="2"/>
    </row>
    <row r="296">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c r="AA296" s="2"/>
    </row>
    <row r="297">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c r="AA297" s="2"/>
    </row>
    <row r="298">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c r="AA298" s="2"/>
    </row>
    <row r="299">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c r="AA299" s="2"/>
    </row>
    <row r="300">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c r="AA300" s="2"/>
    </row>
    <row r="301">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c r="AA301" s="2"/>
    </row>
    <row r="302">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c r="AA302" s="2"/>
    </row>
    <row r="303">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c r="AA303" s="2"/>
    </row>
    <row r="304">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c r="AA304" s="2"/>
    </row>
    <row r="305">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c r="AA305" s="2"/>
    </row>
    <row r="306">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c r="AA306" s="2"/>
    </row>
    <row r="307">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c r="AA307" s="2"/>
    </row>
    <row r="308">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c r="AA308" s="2"/>
    </row>
    <row r="309">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c r="AA309" s="2"/>
    </row>
    <row r="310">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c r="AA310" s="2"/>
    </row>
    <row r="311">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c r="AA311" s="2"/>
    </row>
    <row r="312">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c r="AA312" s="2"/>
    </row>
    <row r="313">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c r="AA313" s="2"/>
    </row>
    <row r="314">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c r="AA314" s="2"/>
    </row>
    <row r="315">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c r="AA315" s="2"/>
    </row>
    <row r="316">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c r="AA316" s="2"/>
    </row>
    <row r="317">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c r="AA317" s="2"/>
    </row>
    <row r="318">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c r="AA318" s="2"/>
    </row>
    <row r="319">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c r="AA319" s="2"/>
    </row>
    <row r="320">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c r="AA320" s="2"/>
    </row>
    <row r="321">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c r="AA321" s="2"/>
    </row>
    <row r="322">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c r="AA322" s="2"/>
    </row>
    <row r="323">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c r="AA323" s="2"/>
    </row>
    <row r="324">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c r="AA324" s="2"/>
    </row>
    <row r="325">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c r="AA325" s="2"/>
    </row>
    <row r="326">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c r="AA326" s="2"/>
    </row>
    <row r="327">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c r="AA327" s="2"/>
    </row>
    <row r="328">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c r="AA328" s="2"/>
    </row>
    <row r="329">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c r="AA329" s="2"/>
    </row>
    <row r="330">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c r="AA330" s="2"/>
    </row>
    <row r="331">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c r="AA331" s="2"/>
    </row>
    <row r="332">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c r="AA332" s="2"/>
    </row>
    <row r="333">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c r="AA333" s="2"/>
    </row>
    <row r="334">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c r="AA334" s="2"/>
    </row>
    <row r="335">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c r="AA335" s="2"/>
    </row>
    <row r="336">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c r="AA336" s="2"/>
    </row>
    <row r="337">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c r="AA337" s="2"/>
    </row>
    <row r="338">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c r="AA338" s="2"/>
    </row>
    <row r="339">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c r="AA339" s="2"/>
    </row>
    <row r="340">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c r="AA340" s="2"/>
    </row>
    <row r="341">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c r="AA341" s="2"/>
    </row>
    <row r="342">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c r="AA342" s="2"/>
    </row>
    <row r="343">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c r="AA343" s="2"/>
    </row>
    <row r="344">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c r="AA344" s="2"/>
    </row>
    <row r="345">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c r="AA345" s="2"/>
    </row>
    <row r="346">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c r="AA346" s="2"/>
    </row>
    <row r="347">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c r="AA347" s="2"/>
    </row>
    <row r="348">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c r="AA348" s="2"/>
    </row>
    <row r="349">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c r="AA349" s="2"/>
    </row>
    <row r="350">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c r="AA350" s="2"/>
    </row>
    <row r="351">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c r="AA351" s="2"/>
    </row>
    <row r="352">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c r="AA352" s="2"/>
    </row>
    <row r="353">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c r="AA353" s="2"/>
    </row>
    <row r="354">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c r="AA354" s="2"/>
    </row>
    <row r="355">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c r="AA355" s="2"/>
    </row>
    <row r="356">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c r="AA356" s="2"/>
    </row>
    <row r="357">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c r="AA357" s="2"/>
    </row>
    <row r="358">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c r="AA358" s="2"/>
    </row>
    <row r="359">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c r="AA359" s="2"/>
    </row>
    <row r="360">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c r="AA360" s="2"/>
    </row>
    <row r="361">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c r="AA361" s="2"/>
    </row>
    <row r="362">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c r="AA362" s="2"/>
    </row>
    <row r="363">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c r="AA363" s="2"/>
    </row>
    <row r="364">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c r="AA364" s="2"/>
    </row>
    <row r="365">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c r="AA365" s="2"/>
    </row>
    <row r="366">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c r="AA366" s="2"/>
    </row>
    <row r="367">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c r="AA367" s="2"/>
    </row>
    <row r="368">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c r="AA368" s="2"/>
    </row>
    <row r="369">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c r="AA369" s="2"/>
    </row>
    <row r="370">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c r="AA370" s="2"/>
    </row>
    <row r="371">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c r="AA371" s="2"/>
    </row>
    <row r="372">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c r="AA372" s="2"/>
    </row>
    <row r="373">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c r="AA373" s="2"/>
    </row>
    <row r="374">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c r="AA374" s="2"/>
    </row>
    <row r="375">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c r="AA375" s="2"/>
    </row>
    <row r="376">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c r="AA376" s="2"/>
    </row>
    <row r="377">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c r="AA377" s="2"/>
    </row>
    <row r="378">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c r="AA378" s="2"/>
    </row>
    <row r="379">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c r="AA379" s="2"/>
    </row>
    <row r="380">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c r="AA380" s="2"/>
    </row>
    <row r="381">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c r="AA381" s="2"/>
    </row>
    <row r="382">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c r="AA382" s="2"/>
    </row>
    <row r="383">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c r="AA383" s="2"/>
    </row>
    <row r="384">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c r="AA384" s="2"/>
    </row>
    <row r="385">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c r="AA385" s="2"/>
    </row>
    <row r="386">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c r="AA386" s="2"/>
    </row>
    <row r="387">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c r="AA387" s="2"/>
    </row>
    <row r="388">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c r="AA388" s="2"/>
    </row>
    <row r="389">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c r="AA389" s="2"/>
    </row>
    <row r="390">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c r="AA390" s="2"/>
    </row>
    <row r="391">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c r="AA391" s="2"/>
    </row>
    <row r="392">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c r="AA392" s="2"/>
    </row>
    <row r="393">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c r="AA393" s="2"/>
    </row>
    <row r="394">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c r="AA394" s="2"/>
    </row>
    <row r="395">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c r="AA395" s="2"/>
    </row>
    <row r="396">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c r="AA396" s="2"/>
    </row>
    <row r="397">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c r="AA397" s="2"/>
    </row>
    <row r="398">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c r="AA398" s="2"/>
    </row>
    <row r="399">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c r="AA399" s="2"/>
    </row>
    <row r="400">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c r="AA400" s="2"/>
    </row>
    <row r="401">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c r="AA401" s="2"/>
    </row>
    <row r="402">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c r="AA402" s="2"/>
    </row>
    <row r="403">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c r="AA403" s="2"/>
    </row>
    <row r="404">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c r="AA404" s="2"/>
    </row>
    <row r="405">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c r="AA405" s="2"/>
    </row>
    <row r="406">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c r="AA406" s="2"/>
    </row>
    <row r="407">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c r="AA407" s="2"/>
    </row>
    <row r="408">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c r="AA408" s="2"/>
    </row>
    <row r="409">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c r="AA409" s="2"/>
    </row>
    <row r="410">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c r="AA410" s="2"/>
    </row>
    <row r="411">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c r="AA411" s="2"/>
    </row>
    <row r="412">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c r="AA412" s="2"/>
    </row>
    <row r="413">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c r="AA413" s="2"/>
    </row>
    <row r="414">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c r="AA414" s="2"/>
    </row>
    <row r="415">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c r="AA415" s="2"/>
    </row>
    <row r="416">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c r="AA416" s="2"/>
    </row>
    <row r="417">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c r="AA417" s="2"/>
    </row>
    <row r="418">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c r="AA418" s="2"/>
    </row>
    <row r="419">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c r="AA419" s="2"/>
    </row>
    <row r="420">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c r="AA420" s="2"/>
    </row>
    <row r="421">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c r="AA421" s="2"/>
    </row>
    <row r="422">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c r="AA422" s="2"/>
    </row>
    <row r="423">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c r="AA423" s="2"/>
    </row>
    <row r="424">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c r="AA424" s="2"/>
    </row>
    <row r="425">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c r="AA425" s="2"/>
    </row>
    <row r="426">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c r="AA426" s="2"/>
    </row>
    <row r="427">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c r="AA427" s="2"/>
    </row>
    <row r="428">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c r="AA428" s="2"/>
    </row>
    <row r="429">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c r="AA429" s="2"/>
    </row>
    <row r="430">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c r="AA430" s="2"/>
    </row>
    <row r="431">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c r="AA431" s="2"/>
    </row>
    <row r="432">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c r="AA432" s="2"/>
    </row>
    <row r="433">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c r="AA433" s="2"/>
    </row>
    <row r="434">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c r="AA434" s="2"/>
    </row>
    <row r="435">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c r="AA435" s="2"/>
    </row>
    <row r="436">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c r="AA436" s="2"/>
    </row>
    <row r="437">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c r="AA437" s="2"/>
    </row>
    <row r="438">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c r="AA438" s="2"/>
    </row>
    <row r="439">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c r="AA439" s="2"/>
    </row>
    <row r="440">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c r="AA440" s="2"/>
    </row>
    <row r="441">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c r="AA441" s="2"/>
    </row>
    <row r="442">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c r="AA442" s="2"/>
    </row>
    <row r="443">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c r="AA443" s="2"/>
    </row>
    <row r="444">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c r="AA444" s="2"/>
    </row>
    <row r="445">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c r="AA445" s="2"/>
    </row>
    <row r="446">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c r="AA446" s="2"/>
    </row>
    <row r="447">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c r="AA447" s="2"/>
    </row>
    <row r="448">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c r="AA448" s="2"/>
    </row>
    <row r="449">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c r="AA449" s="2"/>
    </row>
    <row r="450">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c r="AA450" s="2"/>
    </row>
    <row r="451">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c r="AA451" s="2"/>
    </row>
    <row r="452">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c r="AA452" s="2"/>
    </row>
    <row r="453">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c r="AA453" s="2"/>
    </row>
    <row r="454">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c r="AA454" s="2"/>
    </row>
    <row r="455">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c r="AA455" s="2"/>
    </row>
    <row r="456">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c r="AA456" s="2"/>
    </row>
    <row r="457">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c r="AA457" s="2"/>
    </row>
    <row r="458">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c r="AA458" s="2"/>
    </row>
    <row r="459">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c r="AA459" s="2"/>
    </row>
    <row r="460">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c r="AA460" s="2"/>
    </row>
    <row r="461">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c r="AA461" s="2"/>
    </row>
    <row r="462">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c r="AA462" s="2"/>
    </row>
    <row r="463">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c r="AA463" s="2"/>
    </row>
    <row r="464">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c r="AA464" s="2"/>
    </row>
    <row r="465">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c r="AA465" s="2"/>
    </row>
    <row r="466">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c r="AA466" s="2"/>
    </row>
    <row r="467">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c r="AA467" s="2"/>
    </row>
    <row r="468">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c r="AA468" s="2"/>
    </row>
    <row r="469">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c r="AA469" s="2"/>
    </row>
    <row r="470">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c r="AA470" s="2"/>
    </row>
    <row r="471">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c r="AA471" s="2"/>
    </row>
    <row r="472">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c r="AA472" s="2"/>
    </row>
    <row r="473">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c r="AA473" s="2"/>
    </row>
    <row r="474">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c r="AA474" s="2"/>
    </row>
    <row r="475">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c r="AA475" s="2"/>
    </row>
    <row r="476">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c r="AA476" s="2"/>
    </row>
    <row r="477">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c r="AA477" s="2"/>
    </row>
    <row r="478">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c r="AA478" s="2"/>
    </row>
    <row r="479">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c r="AA479" s="2"/>
    </row>
    <row r="480">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c r="AA480" s="2"/>
    </row>
    <row r="481">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c r="AA481" s="2"/>
    </row>
    <row r="482">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c r="AA482" s="2"/>
    </row>
    <row r="483">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c r="AA483" s="2"/>
    </row>
    <row r="484">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c r="AA484" s="2"/>
    </row>
    <row r="485">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c r="AA485" s="2"/>
    </row>
    <row r="486">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c r="AA486" s="2"/>
    </row>
    <row r="487">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c r="AA487" s="2"/>
    </row>
    <row r="488">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c r="AA488" s="2"/>
    </row>
    <row r="489">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c r="AA489" s="2"/>
    </row>
    <row r="490">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c r="AA490" s="2"/>
    </row>
    <row r="491">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c r="AA491" s="2"/>
    </row>
    <row r="492">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c r="AA492" s="2"/>
    </row>
    <row r="493">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c r="AA493" s="2"/>
    </row>
    <row r="494">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c r="AA494" s="2"/>
    </row>
    <row r="495">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c r="AA495" s="2"/>
    </row>
    <row r="496">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c r="AA496" s="2"/>
    </row>
    <row r="497">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c r="AA497" s="2"/>
    </row>
    <row r="498">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c r="AA498" s="2"/>
    </row>
    <row r="499">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c r="AA499" s="2"/>
    </row>
    <row r="500">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c r="AA500" s="2"/>
    </row>
    <row r="501">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c r="AA501" s="2"/>
    </row>
    <row r="502">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c r="AA502" s="2"/>
    </row>
    <row r="503">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c r="AA503" s="2"/>
    </row>
    <row r="504">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c r="AA504" s="2"/>
    </row>
    <row r="505">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c r="AA505" s="2"/>
    </row>
    <row r="506">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c r="AA506" s="2"/>
    </row>
    <row r="507">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c r="AA507" s="2"/>
    </row>
    <row r="508">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c r="AA508" s="2"/>
    </row>
    <row r="509">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c r="AA509" s="2"/>
    </row>
    <row r="510">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c r="AA510" s="2"/>
    </row>
    <row r="511">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c r="AA511" s="2"/>
    </row>
    <row r="512">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c r="AA512" s="2"/>
    </row>
    <row r="513">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c r="AA513" s="2"/>
    </row>
    <row r="514">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c r="AA514" s="2"/>
    </row>
    <row r="515">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c r="AA515" s="2"/>
    </row>
    <row r="516">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c r="AA516" s="2"/>
    </row>
    <row r="517">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c r="AA517" s="2"/>
    </row>
    <row r="518">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c r="AA518" s="2"/>
    </row>
    <row r="519">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c r="AA519" s="2"/>
    </row>
    <row r="520">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c r="AA520" s="2"/>
    </row>
    <row r="521">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c r="AA521" s="2"/>
    </row>
    <row r="522">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c r="AA522" s="2"/>
    </row>
    <row r="523">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c r="AA523" s="2"/>
    </row>
    <row r="524">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c r="AA524" s="2"/>
    </row>
    <row r="525">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c r="AA525" s="2"/>
    </row>
    <row r="526">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c r="AA526" s="2"/>
    </row>
    <row r="527">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c r="AA527" s="2"/>
    </row>
    <row r="528">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c r="AA528" s="2"/>
    </row>
    <row r="529">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c r="AA529" s="2"/>
    </row>
    <row r="530">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c r="AA530" s="2"/>
    </row>
    <row r="531">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c r="AA531" s="2"/>
    </row>
    <row r="532">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c r="AA532" s="2"/>
    </row>
    <row r="533">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c r="AA533" s="2"/>
    </row>
    <row r="534">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c r="AA534" s="2"/>
    </row>
    <row r="535">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c r="AA535" s="2"/>
    </row>
    <row r="536">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c r="AA536" s="2"/>
    </row>
    <row r="537">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c r="AA537" s="2"/>
    </row>
    <row r="538">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c r="AA538" s="2"/>
    </row>
    <row r="539">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c r="AA539" s="2"/>
    </row>
    <row r="540">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c r="AA540" s="2"/>
    </row>
    <row r="541">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c r="AA541" s="2"/>
    </row>
    <row r="542">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c r="AA542" s="2"/>
    </row>
    <row r="543">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c r="AA543" s="2"/>
    </row>
    <row r="544">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c r="AA544" s="2"/>
    </row>
    <row r="545">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c r="AA545" s="2"/>
    </row>
    <row r="546">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c r="AA546" s="2"/>
    </row>
    <row r="547">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c r="AA547" s="2"/>
    </row>
    <row r="548">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c r="AA548" s="2"/>
    </row>
    <row r="549">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c r="AA549" s="2"/>
    </row>
    <row r="550">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c r="AA550" s="2"/>
    </row>
    <row r="551">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c r="AA551" s="2"/>
    </row>
    <row r="552">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c r="AA552" s="2"/>
    </row>
    <row r="553">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c r="AA553" s="2"/>
    </row>
    <row r="554">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c r="AA554" s="2"/>
    </row>
    <row r="555">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c r="AA555" s="2"/>
    </row>
    <row r="556">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c r="AA556" s="2"/>
    </row>
    <row r="557">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c r="AA557" s="2"/>
    </row>
    <row r="558">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c r="AA558" s="2"/>
    </row>
    <row r="559">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c r="AA559" s="2"/>
    </row>
    <row r="560">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c r="AA560" s="2"/>
    </row>
    <row r="561">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c r="AA561" s="2"/>
    </row>
    <row r="562">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c r="AA562" s="2"/>
    </row>
    <row r="563">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c r="AA563" s="2"/>
    </row>
    <row r="564">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c r="AA564" s="2"/>
    </row>
    <row r="565">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c r="AA565" s="2"/>
    </row>
    <row r="566">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c r="AA566" s="2"/>
    </row>
    <row r="567">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c r="AA567" s="2"/>
    </row>
    <row r="568">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c r="AA568" s="2"/>
    </row>
    <row r="569">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c r="AA569" s="2"/>
    </row>
    <row r="570">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c r="AA570" s="2"/>
    </row>
    <row r="571">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c r="AA571" s="2"/>
    </row>
    <row r="572">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c r="AA572" s="2"/>
    </row>
    <row r="573">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c r="AA573" s="2"/>
    </row>
    <row r="574">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c r="AA574" s="2"/>
    </row>
    <row r="575">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c r="AA575" s="2"/>
    </row>
    <row r="576">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c r="AA576" s="2"/>
    </row>
    <row r="577">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c r="AA577" s="2"/>
    </row>
    <row r="578">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c r="AA578" s="2"/>
    </row>
    <row r="579">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c r="AA579" s="2"/>
    </row>
    <row r="580">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c r="AA580" s="2"/>
    </row>
    <row r="581">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c r="AA581" s="2"/>
    </row>
    <row r="582">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c r="AA582" s="2"/>
    </row>
    <row r="583">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c r="AA583" s="2"/>
    </row>
    <row r="584">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c r="AA584" s="2"/>
    </row>
    <row r="585">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c r="AA585" s="2"/>
    </row>
    <row r="586">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c r="AA586" s="2"/>
    </row>
    <row r="587">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c r="AA587" s="2"/>
    </row>
    <row r="588">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c r="AA588" s="2"/>
    </row>
    <row r="589">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c r="AA589" s="2"/>
    </row>
    <row r="590">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c r="AA590" s="2"/>
    </row>
    <row r="591">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c r="AA591" s="2"/>
    </row>
    <row r="592">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c r="AA592" s="2"/>
    </row>
    <row r="593">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c r="AA593" s="2"/>
    </row>
    <row r="594">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c r="AA594" s="2"/>
    </row>
    <row r="595">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c r="AA595" s="2"/>
    </row>
    <row r="596">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c r="AA596" s="2"/>
    </row>
    <row r="597">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c r="AA597" s="2"/>
    </row>
    <row r="598">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c r="AA598" s="2"/>
    </row>
    <row r="599">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c r="AA599" s="2"/>
    </row>
    <row r="600">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c r="AA600" s="2"/>
    </row>
    <row r="601">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c r="AA601" s="2"/>
    </row>
    <row r="602">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c r="AA602" s="2"/>
    </row>
    <row r="603">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c r="AA603" s="2"/>
    </row>
    <row r="604">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c r="AA604" s="2"/>
    </row>
    <row r="605">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c r="AA605" s="2"/>
    </row>
    <row r="606">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c r="AA606" s="2"/>
    </row>
    <row r="607">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c r="AA607" s="2"/>
    </row>
    <row r="608">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c r="AA608" s="2"/>
    </row>
    <row r="609">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c r="AA609" s="2"/>
    </row>
    <row r="610">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c r="AA610" s="2"/>
    </row>
    <row r="611">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c r="AA611" s="2"/>
    </row>
    <row r="612">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c r="AA612" s="2"/>
    </row>
    <row r="613">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c r="AA613" s="2"/>
    </row>
    <row r="614">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c r="AA614" s="2"/>
    </row>
    <row r="615">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c r="AA615" s="2"/>
    </row>
    <row r="616">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c r="AA616" s="2"/>
    </row>
    <row r="617">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c r="AA617" s="2"/>
    </row>
    <row r="618">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c r="AA618" s="2"/>
    </row>
    <row r="619">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c r="AA619" s="2"/>
    </row>
    <row r="620">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c r="AA620" s="2"/>
    </row>
    <row r="621">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c r="AA621" s="2"/>
    </row>
    <row r="622">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c r="AA622" s="2"/>
    </row>
    <row r="623">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c r="AA623" s="2"/>
    </row>
    <row r="624">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c r="AA624" s="2"/>
    </row>
    <row r="625">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c r="AA625" s="2"/>
    </row>
    <row r="626">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c r="AA626" s="2"/>
    </row>
    <row r="627">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c r="AA627" s="2"/>
    </row>
    <row r="628">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c r="AA628" s="2"/>
    </row>
    <row r="629">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c r="AA629" s="2"/>
    </row>
    <row r="630">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c r="AA630" s="2"/>
    </row>
    <row r="631">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c r="AA631" s="2"/>
    </row>
    <row r="632">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c r="AA632" s="2"/>
    </row>
    <row r="633">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c r="AA633" s="2"/>
    </row>
    <row r="634">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c r="AA634" s="2"/>
    </row>
    <row r="635">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c r="AA635" s="2"/>
    </row>
    <row r="636">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c r="AA636" s="2"/>
    </row>
    <row r="637">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c r="AA637" s="2"/>
    </row>
    <row r="638">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c r="AA638" s="2"/>
    </row>
    <row r="639">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c r="AA639" s="2"/>
    </row>
    <row r="640">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c r="AA640" s="2"/>
    </row>
    <row r="641">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c r="AA641" s="2"/>
    </row>
    <row r="642">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c r="AA642" s="2"/>
    </row>
    <row r="643">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c r="AA643" s="2"/>
    </row>
    <row r="644">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c r="AA644" s="2"/>
    </row>
    <row r="645">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c r="AA645" s="2"/>
    </row>
    <row r="646">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c r="AA646" s="2"/>
    </row>
    <row r="647">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c r="AA647" s="2"/>
    </row>
    <row r="648">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c r="AA648" s="2"/>
    </row>
    <row r="649">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c r="AA649" s="2"/>
    </row>
    <row r="650">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c r="AA650" s="2"/>
    </row>
    <row r="651">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c r="AA651" s="2"/>
    </row>
    <row r="652">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c r="AA652" s="2"/>
    </row>
    <row r="653">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c r="AA653" s="2"/>
    </row>
    <row r="654">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c r="AA654" s="2"/>
    </row>
    <row r="655">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c r="AA655" s="2"/>
    </row>
    <row r="656">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c r="AA656" s="2"/>
    </row>
    <row r="657">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c r="AA657" s="2"/>
    </row>
    <row r="658">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c r="AA658" s="2"/>
    </row>
    <row r="659">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c r="AA659" s="2"/>
    </row>
    <row r="660">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c r="AA660" s="2"/>
    </row>
    <row r="661">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c r="AA661" s="2"/>
    </row>
    <row r="662">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c r="AA662" s="2"/>
    </row>
    <row r="663">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c r="AA663" s="2"/>
    </row>
    <row r="664">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c r="AA664" s="2"/>
    </row>
    <row r="665">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c r="AA665" s="2"/>
    </row>
    <row r="666">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c r="AA666" s="2"/>
    </row>
    <row r="667">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c r="AA667" s="2"/>
    </row>
    <row r="668">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c r="AA668" s="2"/>
    </row>
    <row r="669">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c r="AA669" s="2"/>
    </row>
    <row r="670">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c r="AA670" s="2"/>
    </row>
    <row r="671">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c r="AA671" s="2"/>
    </row>
    <row r="672">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c r="AA672" s="2"/>
    </row>
    <row r="673">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c r="AA673" s="2"/>
    </row>
    <row r="674">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c r="AA674" s="2"/>
    </row>
    <row r="675">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c r="AA675" s="2"/>
    </row>
    <row r="676">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c r="AA676" s="2"/>
    </row>
    <row r="677">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c r="AA677" s="2"/>
    </row>
    <row r="678">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c r="AA678" s="2"/>
    </row>
    <row r="679">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c r="AA679" s="2"/>
    </row>
    <row r="680">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c r="AA680" s="2"/>
    </row>
    <row r="681">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c r="AA681" s="2"/>
    </row>
    <row r="682">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c r="AA682" s="2"/>
    </row>
    <row r="683">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c r="AA683" s="2"/>
    </row>
    <row r="684">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c r="AA684" s="2"/>
    </row>
    <row r="685">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c r="AA685" s="2"/>
    </row>
    <row r="686">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c r="AA686" s="2"/>
    </row>
    <row r="687">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c r="AA687" s="2"/>
    </row>
    <row r="688">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c r="AA688" s="2"/>
    </row>
    <row r="689">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c r="AA689" s="2"/>
    </row>
    <row r="690">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c r="AA690" s="2"/>
    </row>
    <row r="691">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c r="AA691" s="2"/>
    </row>
    <row r="692">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c r="AA692" s="2"/>
    </row>
    <row r="693">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c r="AA693" s="2"/>
    </row>
    <row r="694">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c r="AA694" s="2"/>
    </row>
    <row r="695">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c r="AA695" s="2"/>
    </row>
    <row r="696">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c r="AA696" s="2"/>
    </row>
    <row r="697">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c r="AA697" s="2"/>
    </row>
    <row r="698">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c r="AA698" s="2"/>
    </row>
    <row r="699">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c r="AA699" s="2"/>
    </row>
    <row r="700">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c r="AA700" s="2"/>
    </row>
    <row r="701">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c r="AA701" s="2"/>
    </row>
    <row r="702">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c r="AA702" s="2"/>
    </row>
    <row r="703">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c r="AA703" s="2"/>
    </row>
    <row r="704">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c r="AA704" s="2"/>
    </row>
    <row r="705">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c r="AA705" s="2"/>
    </row>
    <row r="706">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c r="AA706" s="2"/>
    </row>
    <row r="707">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c r="AA707" s="2"/>
    </row>
    <row r="708">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c r="AA708" s="2"/>
    </row>
    <row r="709">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c r="AA709" s="2"/>
    </row>
    <row r="710">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c r="AA710" s="2"/>
    </row>
    <row r="711">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c r="AA711" s="2"/>
    </row>
    <row r="712">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c r="AA712" s="2"/>
    </row>
    <row r="713">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c r="AA713" s="2"/>
    </row>
    <row r="714">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c r="AA714" s="2"/>
    </row>
    <row r="715">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c r="AA715" s="2"/>
    </row>
    <row r="716">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c r="AA716" s="2"/>
    </row>
    <row r="717">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c r="AA717" s="2"/>
    </row>
    <row r="718">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c r="AA718" s="2"/>
    </row>
    <row r="719">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c r="AA719" s="2"/>
    </row>
    <row r="720">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c r="AA720" s="2"/>
    </row>
    <row r="721">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c r="AA721" s="2"/>
    </row>
    <row r="722">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c r="AA722" s="2"/>
    </row>
    <row r="723">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c r="AA723" s="2"/>
    </row>
    <row r="724">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c r="AA724" s="2"/>
    </row>
    <row r="725">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c r="AA725" s="2"/>
    </row>
    <row r="726">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c r="AA726" s="2"/>
    </row>
    <row r="727">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c r="AA727" s="2"/>
    </row>
    <row r="728">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c r="AA728" s="2"/>
    </row>
    <row r="729">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c r="AA729" s="2"/>
    </row>
    <row r="730">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c r="AA730" s="2"/>
    </row>
    <row r="731">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c r="AA731" s="2"/>
    </row>
    <row r="732">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c r="AA732" s="2"/>
    </row>
    <row r="733">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c r="AA733" s="2"/>
    </row>
    <row r="734">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c r="AA734" s="2"/>
    </row>
    <row r="735">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c r="AA735" s="2"/>
    </row>
    <row r="736">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c r="AA736" s="2"/>
    </row>
    <row r="737">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c r="AA737" s="2"/>
    </row>
    <row r="738">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c r="AA738" s="2"/>
    </row>
    <row r="739">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c r="AA739" s="2"/>
    </row>
    <row r="740">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c r="AA740" s="2"/>
    </row>
    <row r="741">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c r="AA741" s="2"/>
    </row>
    <row r="742">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c r="AA742" s="2"/>
    </row>
    <row r="743">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c r="AA743" s="2"/>
    </row>
    <row r="744">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c r="AA744" s="2"/>
    </row>
    <row r="745">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c r="AA745" s="2"/>
    </row>
    <row r="746">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c r="AA746" s="2"/>
    </row>
    <row r="747">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c r="AA747" s="2"/>
    </row>
    <row r="748">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c r="AA748" s="2"/>
    </row>
    <row r="749">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c r="AA749" s="2"/>
    </row>
    <row r="750">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c r="AA750" s="2"/>
    </row>
    <row r="751">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c r="AA751" s="2"/>
    </row>
    <row r="752">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c r="AA752" s="2"/>
    </row>
    <row r="753">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c r="AA753" s="2"/>
    </row>
    <row r="754">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c r="AA754" s="2"/>
    </row>
    <row r="755">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c r="AA755" s="2"/>
    </row>
    <row r="756">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c r="AA756" s="2"/>
    </row>
    <row r="757">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c r="AA757" s="2"/>
    </row>
    <row r="758">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c r="AA758" s="2"/>
    </row>
    <row r="759">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c r="AA759" s="2"/>
    </row>
    <row r="760">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c r="AA760" s="2"/>
    </row>
    <row r="761">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c r="AA761" s="2"/>
    </row>
    <row r="762">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c r="AA762" s="2"/>
    </row>
    <row r="763">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c r="AA763" s="2"/>
    </row>
    <row r="764">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c r="AA764" s="2"/>
    </row>
    <row r="765">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c r="AA765" s="2"/>
    </row>
    <row r="766">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c r="AA766" s="2"/>
    </row>
    <row r="767">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c r="AA767" s="2"/>
    </row>
    <row r="768">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c r="AA768" s="2"/>
    </row>
    <row r="769">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c r="AA769" s="2"/>
    </row>
    <row r="770">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c r="AA770" s="2"/>
    </row>
    <row r="771">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c r="AA771" s="2"/>
    </row>
    <row r="772">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c r="AA772" s="2"/>
    </row>
    <row r="773">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c r="AA773" s="2"/>
    </row>
    <row r="774">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c r="AA774" s="2"/>
    </row>
    <row r="775">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c r="AA775" s="2"/>
    </row>
    <row r="776">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c r="AA776" s="2"/>
    </row>
    <row r="777">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c r="AA777" s="2"/>
    </row>
    <row r="778">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c r="AA778" s="2"/>
    </row>
    <row r="779">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c r="AA779" s="2"/>
    </row>
    <row r="780">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c r="AA780" s="2"/>
    </row>
    <row r="781">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c r="AA781" s="2"/>
    </row>
    <row r="782">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c r="AA782" s="2"/>
    </row>
    <row r="783">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c r="AA783" s="2"/>
    </row>
    <row r="784">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c r="AA784" s="2"/>
    </row>
    <row r="785">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c r="AA785" s="2"/>
    </row>
    <row r="786">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c r="AA786" s="2"/>
    </row>
    <row r="787">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c r="AA787" s="2"/>
    </row>
    <row r="788">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c r="AA788" s="2"/>
    </row>
    <row r="789">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c r="AA789" s="2"/>
    </row>
    <row r="790">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c r="AA790" s="2"/>
    </row>
    <row r="791">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c r="AA791" s="2"/>
    </row>
    <row r="792">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c r="AA792" s="2"/>
    </row>
    <row r="793">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c r="AA793" s="2"/>
    </row>
    <row r="794">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c r="AA794" s="2"/>
    </row>
    <row r="795">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c r="AA795" s="2"/>
    </row>
    <row r="796">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c r="AA796" s="2"/>
    </row>
    <row r="797">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c r="AA797" s="2"/>
    </row>
    <row r="798">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c r="AA798" s="2"/>
    </row>
    <row r="799">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c r="AA799" s="2"/>
    </row>
    <row r="800">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c r="AA800" s="2"/>
    </row>
    <row r="801">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c r="AA801" s="2"/>
    </row>
    <row r="802">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c r="AA802" s="2"/>
    </row>
    <row r="803">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c r="AA803" s="2"/>
    </row>
    <row r="804">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c r="AA804" s="2"/>
    </row>
    <row r="805">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c r="AA805" s="2"/>
    </row>
    <row r="806">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c r="AA806" s="2"/>
    </row>
    <row r="807">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c r="AA807" s="2"/>
    </row>
    <row r="808">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c r="AA808" s="2"/>
    </row>
    <row r="809">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c r="AA809" s="2"/>
    </row>
    <row r="810">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c r="AA810" s="2"/>
    </row>
    <row r="811">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c r="AA811" s="2"/>
    </row>
    <row r="812">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c r="AA812" s="2"/>
    </row>
    <row r="813">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c r="AA813" s="2"/>
    </row>
    <row r="814">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c r="AA814" s="2"/>
    </row>
    <row r="815">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c r="AA815" s="2"/>
    </row>
    <row r="816">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c r="AA816" s="2"/>
    </row>
    <row r="817">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c r="AA817" s="2"/>
    </row>
    <row r="818">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c r="AA818" s="2"/>
    </row>
    <row r="819">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c r="AA819" s="2"/>
    </row>
    <row r="820">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c r="AA820" s="2"/>
    </row>
    <row r="821">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c r="AA821" s="2"/>
    </row>
    <row r="822">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c r="AA822" s="2"/>
    </row>
    <row r="823">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c r="AA823" s="2"/>
    </row>
    <row r="824">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c r="AA824" s="2"/>
    </row>
    <row r="825">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c r="AA825" s="2"/>
    </row>
    <row r="826">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c r="AA826" s="2"/>
    </row>
    <row r="827">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c r="AA827" s="2"/>
    </row>
    <row r="828">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c r="AA828" s="2"/>
    </row>
    <row r="829">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c r="AA829" s="2"/>
    </row>
    <row r="830">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c r="AA830" s="2"/>
    </row>
    <row r="831">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c r="AA831" s="2"/>
    </row>
    <row r="832">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c r="AA832" s="2"/>
    </row>
    <row r="833">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c r="AA833" s="2"/>
    </row>
    <row r="834">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c r="AA834" s="2"/>
    </row>
    <row r="835">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c r="AA835" s="2"/>
    </row>
    <row r="836">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c r="AA836" s="2"/>
    </row>
    <row r="837">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c r="AA837" s="2"/>
    </row>
    <row r="838">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c r="AA838" s="2"/>
    </row>
    <row r="839">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c r="AA839" s="2"/>
    </row>
    <row r="840">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c r="AA840" s="2"/>
    </row>
    <row r="841">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c r="AA841" s="2"/>
    </row>
    <row r="842">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c r="AA842" s="2"/>
    </row>
    <row r="843">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c r="AA843" s="2"/>
    </row>
    <row r="844">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c r="AA844" s="2"/>
    </row>
    <row r="845">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c r="AA845" s="2"/>
    </row>
    <row r="846">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c r="AA846" s="2"/>
    </row>
    <row r="847">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c r="AA847" s="2"/>
    </row>
    <row r="848">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c r="AA848" s="2"/>
    </row>
    <row r="849">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c r="AA849" s="2"/>
    </row>
    <row r="850">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c r="AA850" s="2"/>
    </row>
    <row r="851">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c r="AA851" s="2"/>
    </row>
    <row r="852">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c r="AA852" s="2"/>
    </row>
    <row r="853">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c r="AA853" s="2"/>
    </row>
    <row r="854">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c r="AA854" s="2"/>
    </row>
    <row r="855">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c r="AA855" s="2"/>
    </row>
    <row r="856">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c r="AA856" s="2"/>
    </row>
    <row r="857">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c r="AA857" s="2"/>
    </row>
    <row r="858">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c r="AA858" s="2"/>
    </row>
    <row r="859">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c r="AA859" s="2"/>
    </row>
    <row r="860">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c r="AA860" s="2"/>
    </row>
    <row r="861">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c r="AA861" s="2"/>
    </row>
    <row r="862">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c r="AA862" s="2"/>
    </row>
    <row r="863">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c r="AA863" s="2"/>
    </row>
    <row r="864">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c r="AA864" s="2"/>
    </row>
    <row r="865">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c r="AA865" s="2"/>
    </row>
    <row r="866">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c r="AA866" s="2"/>
    </row>
    <row r="867">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c r="AA867" s="2"/>
    </row>
    <row r="868">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c r="AA868" s="2"/>
    </row>
    <row r="869">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c r="AA869" s="2"/>
    </row>
    <row r="870">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c r="AA870" s="2"/>
    </row>
    <row r="871">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c r="AA871" s="2"/>
    </row>
    <row r="872">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c r="AA872" s="2"/>
    </row>
    <row r="873">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c r="AA873" s="2"/>
    </row>
    <row r="874">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c r="AA874" s="2"/>
    </row>
    <row r="875">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c r="AA875" s="2"/>
    </row>
    <row r="876">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c r="AA876" s="2"/>
    </row>
    <row r="877">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c r="AA877" s="2"/>
    </row>
    <row r="878">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c r="AA878" s="2"/>
    </row>
    <row r="879">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c r="AA879" s="2"/>
    </row>
    <row r="880">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c r="AA880" s="2"/>
    </row>
    <row r="881">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c r="AA881" s="2"/>
    </row>
    <row r="882">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c r="AA882" s="2"/>
    </row>
    <row r="883">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c r="AA883" s="2"/>
    </row>
    <row r="884">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c r="AA884" s="2"/>
    </row>
    <row r="885">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c r="AA885" s="2"/>
    </row>
    <row r="886">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c r="AA886" s="2"/>
    </row>
    <row r="887">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c r="AA887" s="2"/>
    </row>
    <row r="888">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c r="AA888" s="2"/>
    </row>
    <row r="889">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c r="AA889" s="2"/>
    </row>
    <row r="890">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c r="AA890" s="2"/>
    </row>
    <row r="891">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c r="AA891" s="2"/>
    </row>
    <row r="892">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c r="AA892" s="2"/>
    </row>
    <row r="893">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c r="AA893" s="2"/>
    </row>
    <row r="894">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c r="AA894" s="2"/>
    </row>
    <row r="895">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c r="AA895" s="2"/>
    </row>
    <row r="896">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c r="AA896" s="2"/>
    </row>
    <row r="897">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c r="AA897" s="2"/>
    </row>
    <row r="898">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c r="AA898" s="2"/>
    </row>
    <row r="899">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c r="AA899" s="2"/>
    </row>
    <row r="900">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c r="AA900" s="2"/>
    </row>
    <row r="901">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c r="AA901" s="2"/>
    </row>
    <row r="902">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c r="AA902" s="2"/>
    </row>
    <row r="903">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c r="AA903" s="2"/>
    </row>
    <row r="904">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c r="AA904" s="2"/>
    </row>
    <row r="905">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c r="AA905" s="2"/>
    </row>
    <row r="906">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c r="AA906" s="2"/>
    </row>
    <row r="907">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c r="AA907" s="2"/>
    </row>
    <row r="908">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c r="AA908" s="2"/>
    </row>
    <row r="909">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c r="AA909" s="2"/>
    </row>
    <row r="910">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c r="AA910" s="2"/>
    </row>
    <row r="911">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c r="AA911" s="2"/>
    </row>
    <row r="912">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c r="AA912" s="2"/>
    </row>
    <row r="913">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c r="AA913" s="2"/>
    </row>
    <row r="914">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c r="AA914" s="2"/>
    </row>
    <row r="915">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c r="AA915" s="2"/>
    </row>
    <row r="916">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c r="AA916" s="2"/>
    </row>
    <row r="917">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c r="AA917" s="2"/>
    </row>
    <row r="918">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c r="AA918" s="2"/>
    </row>
    <row r="919">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c r="AA919" s="2"/>
    </row>
    <row r="920">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c r="AA920" s="2"/>
    </row>
    <row r="921">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c r="AA921" s="2"/>
    </row>
    <row r="922">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c r="AA922" s="2"/>
    </row>
    <row r="923">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c r="AA923" s="2"/>
    </row>
    <row r="924">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c r="AA924" s="2"/>
    </row>
    <row r="925">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c r="AA925" s="2"/>
    </row>
    <row r="926">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c r="AA926" s="2"/>
    </row>
    <row r="927">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c r="AA927" s="2"/>
    </row>
    <row r="928">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c r="AA928" s="2"/>
    </row>
    <row r="929">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c r="AA929" s="2"/>
    </row>
    <row r="930">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c r="AA930" s="2"/>
    </row>
    <row r="931">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c r="AA931" s="2"/>
    </row>
    <row r="932">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c r="AA932" s="2"/>
    </row>
    <row r="933">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c r="AA933" s="2"/>
    </row>
    <row r="934">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c r="AA934" s="2"/>
    </row>
    <row r="935">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c r="AA935" s="2"/>
    </row>
    <row r="936">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c r="AA936" s="2"/>
    </row>
    <row r="937">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c r="AA937" s="2"/>
    </row>
    <row r="938">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c r="AA938" s="2"/>
    </row>
    <row r="939">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c r="AA939" s="2"/>
    </row>
    <row r="940">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c r="AA940" s="2"/>
    </row>
    <row r="941">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c r="AA941" s="2"/>
    </row>
    <row r="942">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c r="AA942" s="2"/>
    </row>
    <row r="943">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c r="AA943" s="2"/>
    </row>
    <row r="944">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c r="AA944" s="2"/>
    </row>
    <row r="945">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c r="AA945" s="2"/>
    </row>
    <row r="946">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c r="AA946" s="2"/>
    </row>
    <row r="947">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c r="AA947" s="2"/>
    </row>
    <row r="948">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c r="AA948" s="2"/>
    </row>
    <row r="949">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c r="AA949" s="2"/>
    </row>
    <row r="950">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c r="AA950" s="2"/>
    </row>
    <row r="951">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c r="AA951" s="2"/>
    </row>
    <row r="952">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c r="AA952" s="2"/>
    </row>
    <row r="953">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c r="AA953" s="2"/>
    </row>
    <row r="954">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c r="AA954" s="2"/>
    </row>
    <row r="955">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c r="AA955" s="2"/>
    </row>
    <row r="956">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c r="AA956" s="2"/>
    </row>
    <row r="957">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c r="AA957" s="2"/>
    </row>
    <row r="958">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c r="AA958" s="2"/>
    </row>
    <row r="959">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c r="AA959" s="2"/>
    </row>
    <row r="960">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c r="AA960" s="2"/>
    </row>
    <row r="961">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c r="AA961" s="2"/>
    </row>
  </sheetData>
  <mergeCells count="4">
    <mergeCell ref="A1:J3"/>
    <mergeCell ref="A4:C4"/>
    <mergeCell ref="F4:G4"/>
    <mergeCell ref="A5:I5"/>
  </mergeCells>
  <drawing r:id="rId1"/>
</worksheet>
</file>

<file path=xl/worksheets/sheet10.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6.0" topLeftCell="A7" activePane="bottomLeft" state="frozen"/>
      <selection activeCell="B8" sqref="B8" pane="bottomLeft"/>
    </sheetView>
  </sheetViews>
  <sheetFormatPr customHeight="1" defaultColWidth="12.63" defaultRowHeight="15.75"/>
  <cols>
    <col customWidth="1" min="14" max="14" width="30.88"/>
  </cols>
  <sheetData>
    <row r="1">
      <c r="A1" s="44"/>
      <c r="B1" s="45" t="s">
        <v>56</v>
      </c>
      <c r="C1" s="46" t="s">
        <v>290</v>
      </c>
      <c r="D1" s="47"/>
      <c r="E1" s="47"/>
      <c r="F1" s="48"/>
      <c r="G1" s="45" t="s">
        <v>57</v>
      </c>
      <c r="H1" s="91" t="s">
        <v>291</v>
      </c>
      <c r="I1" s="50"/>
      <c r="J1" s="50"/>
      <c r="K1" s="50"/>
      <c r="L1" s="50"/>
      <c r="M1" s="50"/>
      <c r="N1" s="51"/>
      <c r="O1" s="49"/>
      <c r="P1" s="50"/>
      <c r="Q1" s="50"/>
      <c r="R1" s="50"/>
      <c r="S1" s="51"/>
    </row>
    <row r="2">
      <c r="A2" s="52"/>
      <c r="B2" s="53" t="s">
        <v>58</v>
      </c>
      <c r="C2" s="54" t="s">
        <v>202</v>
      </c>
      <c r="D2" s="108" t="s">
        <v>292</v>
      </c>
      <c r="E2" s="55"/>
      <c r="F2" s="56"/>
      <c r="G2" s="57" t="s">
        <v>59</v>
      </c>
      <c r="H2" s="58" t="s">
        <v>60</v>
      </c>
      <c r="I2" s="50"/>
      <c r="J2" s="50"/>
      <c r="K2" s="50"/>
      <c r="L2" s="50"/>
      <c r="M2" s="50"/>
      <c r="N2" s="51"/>
      <c r="O2" s="49"/>
      <c r="P2" s="50"/>
      <c r="Q2" s="50"/>
      <c r="R2" s="50"/>
      <c r="S2" s="51"/>
    </row>
    <row r="3">
      <c r="A3" s="59"/>
      <c r="B3" s="60"/>
      <c r="C3" s="60"/>
      <c r="D3" s="60"/>
      <c r="E3" s="60"/>
      <c r="F3" s="60"/>
      <c r="G3" s="60"/>
      <c r="H3" s="60"/>
      <c r="I3" s="60"/>
      <c r="J3" s="60"/>
      <c r="K3" s="60"/>
      <c r="L3" s="60"/>
      <c r="M3" s="60"/>
      <c r="N3" s="60"/>
      <c r="O3" s="49"/>
      <c r="P3" s="50"/>
      <c r="Q3" s="50"/>
      <c r="R3" s="50"/>
      <c r="S3" s="51"/>
    </row>
    <row r="4">
      <c r="A4" s="52"/>
      <c r="B4" s="44"/>
      <c r="C4" s="44"/>
      <c r="D4" s="44"/>
      <c r="E4" s="44"/>
      <c r="F4" s="44"/>
      <c r="G4" s="44"/>
      <c r="H4" s="44"/>
      <c r="I4" s="44"/>
      <c r="J4" s="44"/>
      <c r="K4" s="44"/>
      <c r="L4" s="44"/>
      <c r="M4" s="44"/>
      <c r="N4" s="44"/>
      <c r="O4" s="49"/>
      <c r="P4" s="50"/>
      <c r="Q4" s="50"/>
      <c r="R4" s="50"/>
      <c r="S4" s="51"/>
    </row>
    <row r="5">
      <c r="A5" s="61" t="s">
        <v>61</v>
      </c>
      <c r="B5" s="62" t="s">
        <v>62</v>
      </c>
      <c r="C5" s="62" t="s">
        <v>63</v>
      </c>
      <c r="D5" s="63"/>
      <c r="E5" s="64" t="s">
        <v>64</v>
      </c>
      <c r="F5" s="64" t="s">
        <v>65</v>
      </c>
      <c r="G5" s="63"/>
      <c r="H5" s="63"/>
      <c r="I5" s="64" t="s">
        <v>66</v>
      </c>
      <c r="J5" s="64" t="s">
        <v>67</v>
      </c>
      <c r="K5" s="65" t="s">
        <v>68</v>
      </c>
      <c r="L5" s="50"/>
      <c r="M5" s="51"/>
      <c r="N5" s="66" t="s">
        <v>69</v>
      </c>
      <c r="O5" s="67" t="s">
        <v>70</v>
      </c>
      <c r="S5" s="68"/>
    </row>
    <row r="6">
      <c r="A6" s="61" t="s">
        <v>71</v>
      </c>
      <c r="B6" s="51"/>
      <c r="C6" s="51"/>
      <c r="D6" s="64" t="s">
        <v>72</v>
      </c>
      <c r="E6" s="64" t="s">
        <v>73</v>
      </c>
      <c r="F6" s="64" t="s">
        <v>74</v>
      </c>
      <c r="G6" s="64" t="s">
        <v>75</v>
      </c>
      <c r="H6" s="64" t="s">
        <v>76</v>
      </c>
      <c r="I6" s="64" t="s">
        <v>77</v>
      </c>
      <c r="J6" s="64" t="s">
        <v>78</v>
      </c>
      <c r="K6" s="64" t="s">
        <v>79</v>
      </c>
      <c r="L6" s="64" t="s">
        <v>80</v>
      </c>
      <c r="M6" s="64" t="s">
        <v>81</v>
      </c>
      <c r="N6" s="51"/>
      <c r="O6" s="50"/>
      <c r="P6" s="50"/>
      <c r="Q6" s="50"/>
      <c r="R6" s="50"/>
      <c r="S6" s="51"/>
    </row>
    <row r="7">
      <c r="A7" s="69"/>
      <c r="B7" s="56"/>
      <c r="C7" s="70" t="s">
        <v>82</v>
      </c>
      <c r="D7" s="2"/>
      <c r="E7" s="2"/>
      <c r="F7" s="2"/>
      <c r="G7" s="2"/>
      <c r="H7" s="2"/>
      <c r="I7" s="2"/>
      <c r="J7" s="2"/>
      <c r="K7" s="2"/>
      <c r="L7" s="2"/>
      <c r="M7" s="2"/>
      <c r="N7" s="71" t="s">
        <v>293</v>
      </c>
    </row>
    <row r="8">
      <c r="N8" s="16" t="s">
        <v>294</v>
      </c>
    </row>
    <row r="9">
      <c r="A9" s="11" t="s">
        <v>20</v>
      </c>
    </row>
    <row r="10">
      <c r="B10" s="96"/>
      <c r="C10" s="19"/>
      <c r="D10" s="104"/>
      <c r="E10" s="97"/>
      <c r="F10" s="2"/>
      <c r="N10" s="11"/>
    </row>
    <row r="11">
      <c r="B11" s="96"/>
      <c r="C11" s="19"/>
      <c r="D11" s="104"/>
      <c r="E11" s="72"/>
      <c r="F11" s="2"/>
    </row>
    <row r="13">
      <c r="B13" s="16">
        <v>1.0</v>
      </c>
      <c r="C13" s="19">
        <v>0.7577945601806277</v>
      </c>
      <c r="D13" s="16" t="s">
        <v>119</v>
      </c>
      <c r="E13" s="72" t="s">
        <v>120</v>
      </c>
      <c r="F13" s="16" t="s">
        <v>98</v>
      </c>
    </row>
    <row r="14">
      <c r="B14" s="16">
        <v>2.0</v>
      </c>
      <c r="C14" s="19">
        <v>0.7619184606446652</v>
      </c>
      <c r="D14" s="16" t="s">
        <v>116</v>
      </c>
      <c r="E14" s="72" t="s">
        <v>117</v>
      </c>
      <c r="F14" s="16" t="s">
        <v>98</v>
      </c>
    </row>
    <row r="16">
      <c r="B16" s="16">
        <v>3.0</v>
      </c>
      <c r="C16" s="19">
        <v>0.8298958333333334</v>
      </c>
      <c r="D16" s="85" t="s">
        <v>97</v>
      </c>
      <c r="E16" s="77" t="s">
        <v>95</v>
      </c>
      <c r="F16" s="16" t="s">
        <v>98</v>
      </c>
      <c r="N16" s="85" t="s">
        <v>295</v>
      </c>
      <c r="P16" s="16"/>
      <c r="S16" s="16" t="s">
        <v>99</v>
      </c>
    </row>
    <row r="17">
      <c r="B17" s="16">
        <v>4.0</v>
      </c>
      <c r="C17" s="19">
        <v>0.831274178242893</v>
      </c>
      <c r="D17" s="85" t="s">
        <v>97</v>
      </c>
      <c r="E17" s="77" t="s">
        <v>214</v>
      </c>
      <c r="F17" s="16" t="s">
        <v>98</v>
      </c>
      <c r="K17" s="16" t="s">
        <v>100</v>
      </c>
      <c r="N17" s="85" t="s">
        <v>296</v>
      </c>
      <c r="S17" s="16" t="s">
        <v>101</v>
      </c>
      <c r="T17" s="16" t="s">
        <v>102</v>
      </c>
      <c r="U17" s="16" t="s">
        <v>103</v>
      </c>
      <c r="V17" s="16" t="s">
        <v>104</v>
      </c>
    </row>
    <row r="18">
      <c r="B18" s="16">
        <v>5.0</v>
      </c>
      <c r="C18" s="19">
        <v>0.8330093518525246</v>
      </c>
      <c r="D18" s="85" t="s">
        <v>97</v>
      </c>
      <c r="E18" s="77" t="s">
        <v>216</v>
      </c>
      <c r="F18" s="16" t="s">
        <v>98</v>
      </c>
      <c r="K18" s="16" t="s">
        <v>297</v>
      </c>
      <c r="N18" s="85" t="s">
        <v>298</v>
      </c>
      <c r="S18" s="85">
        <v>12.82</v>
      </c>
      <c r="T18" s="85">
        <v>14.59</v>
      </c>
      <c r="U18" s="85">
        <v>11.7</v>
      </c>
      <c r="V18" s="85">
        <v>11.7</v>
      </c>
    </row>
    <row r="19">
      <c r="B19" s="16">
        <v>6.0</v>
      </c>
      <c r="C19" s="109">
        <v>0.8351901967544109</v>
      </c>
      <c r="D19" s="85" t="s">
        <v>97</v>
      </c>
      <c r="E19" s="77" t="s">
        <v>299</v>
      </c>
      <c r="F19" s="16" t="s">
        <v>98</v>
      </c>
      <c r="G19" s="16"/>
      <c r="K19" s="16" t="s">
        <v>100</v>
      </c>
      <c r="N19" s="85" t="s">
        <v>300</v>
      </c>
      <c r="S19" s="85">
        <v>29.87</v>
      </c>
      <c r="T19" s="85">
        <v>35.91</v>
      </c>
      <c r="U19" s="85">
        <v>22.51</v>
      </c>
      <c r="V19" s="85">
        <v>22.93</v>
      </c>
    </row>
    <row r="20">
      <c r="B20" s="16">
        <v>7.0</v>
      </c>
      <c r="C20" s="109">
        <v>0.8375131481443532</v>
      </c>
      <c r="D20" s="85" t="s">
        <v>97</v>
      </c>
      <c r="E20" s="77" t="s">
        <v>301</v>
      </c>
      <c r="F20" s="16" t="s">
        <v>98</v>
      </c>
      <c r="G20" s="16"/>
      <c r="N20" s="85" t="s">
        <v>302</v>
      </c>
      <c r="S20" s="85">
        <v>53.43</v>
      </c>
      <c r="T20" s="85">
        <v>77.2</v>
      </c>
      <c r="U20" s="85">
        <v>37.24</v>
      </c>
      <c r="V20" s="85">
        <v>37.24</v>
      </c>
    </row>
    <row r="22">
      <c r="B22" s="16">
        <v>8.0</v>
      </c>
      <c r="C22" s="19">
        <v>0.8775801388837863</v>
      </c>
      <c r="D22" s="2" t="s">
        <v>169</v>
      </c>
      <c r="E22" s="97">
        <v>30.0</v>
      </c>
      <c r="F22" s="2" t="s">
        <v>98</v>
      </c>
      <c r="G22" s="2"/>
      <c r="H22" s="11">
        <v>910.0</v>
      </c>
      <c r="I22" s="2"/>
      <c r="J22" s="97"/>
      <c r="L22" s="2"/>
      <c r="M22" s="2"/>
      <c r="N22" s="11" t="s">
        <v>303</v>
      </c>
    </row>
    <row r="23">
      <c r="B23" s="16">
        <v>9.0</v>
      </c>
      <c r="C23" s="19">
        <v>0.8775930555566447</v>
      </c>
      <c r="D23" s="2" t="s">
        <v>169</v>
      </c>
      <c r="E23" s="14">
        <v>30.0</v>
      </c>
      <c r="F23" s="2" t="s">
        <v>98</v>
      </c>
      <c r="G23" s="11"/>
      <c r="H23" s="11">
        <v>910.0</v>
      </c>
      <c r="I23" s="2"/>
      <c r="J23" s="2"/>
      <c r="K23" s="2"/>
      <c r="L23" s="11" t="s">
        <v>225</v>
      </c>
      <c r="M23" s="2"/>
      <c r="N23" s="11" t="s">
        <v>303</v>
      </c>
    </row>
    <row r="24">
      <c r="B24" s="16">
        <v>10.0</v>
      </c>
      <c r="C24" s="19">
        <v>0.8776575347219477</v>
      </c>
      <c r="D24" s="2" t="s">
        <v>131</v>
      </c>
      <c r="E24" s="97">
        <v>240.0</v>
      </c>
      <c r="F24" s="2" t="s">
        <v>98</v>
      </c>
      <c r="G24" s="2"/>
      <c r="H24" s="11">
        <v>910.0</v>
      </c>
      <c r="I24" s="2"/>
      <c r="J24" s="2"/>
      <c r="K24" s="11"/>
      <c r="L24" s="11"/>
      <c r="M24" s="2"/>
      <c r="N24" s="11" t="s">
        <v>303</v>
      </c>
    </row>
    <row r="25">
      <c r="B25" s="16">
        <v>11.0</v>
      </c>
      <c r="C25" s="19">
        <v>0.8833026157371933</v>
      </c>
      <c r="D25" s="2" t="s">
        <v>131</v>
      </c>
      <c r="E25" s="97">
        <v>240.0</v>
      </c>
      <c r="F25" s="2" t="s">
        <v>98</v>
      </c>
      <c r="G25" s="11"/>
      <c r="H25" s="11">
        <v>910.0</v>
      </c>
      <c r="I25" s="2"/>
      <c r="J25" s="2"/>
      <c r="K25" s="11" t="s">
        <v>304</v>
      </c>
      <c r="L25" s="11" t="s">
        <v>305</v>
      </c>
      <c r="M25" s="2"/>
      <c r="N25" s="11" t="s">
        <v>303</v>
      </c>
    </row>
    <row r="26">
      <c r="B26" s="16">
        <v>12.0</v>
      </c>
      <c r="C26" s="19">
        <v>0.8880353819404263</v>
      </c>
      <c r="D26" s="2" t="s">
        <v>131</v>
      </c>
      <c r="E26" s="97">
        <v>240.0</v>
      </c>
      <c r="F26" s="2" t="s">
        <v>98</v>
      </c>
      <c r="G26" s="11"/>
      <c r="H26" s="11">
        <v>910.0</v>
      </c>
      <c r="I26" s="2"/>
      <c r="J26" s="2"/>
      <c r="K26" s="11"/>
      <c r="L26" s="11" t="s">
        <v>225</v>
      </c>
      <c r="M26" s="2"/>
      <c r="N26" s="11" t="s">
        <v>303</v>
      </c>
    </row>
    <row r="27">
      <c r="K27" s="110"/>
    </row>
    <row r="28">
      <c r="B28" s="16">
        <v>13.0</v>
      </c>
      <c r="C28" s="19">
        <v>0.8940311226833728</v>
      </c>
      <c r="D28" s="16" t="s">
        <v>169</v>
      </c>
      <c r="E28" s="72">
        <v>300.0</v>
      </c>
      <c r="F28" s="16" t="s">
        <v>98</v>
      </c>
      <c r="H28" s="16">
        <v>910.0</v>
      </c>
      <c r="I28" s="72" t="s">
        <v>133</v>
      </c>
    </row>
    <row r="29">
      <c r="B29" s="16">
        <v>14.0</v>
      </c>
      <c r="C29" s="19">
        <v>0.9045886921303463</v>
      </c>
      <c r="D29" s="16" t="s">
        <v>169</v>
      </c>
      <c r="E29" s="16">
        <v>200.0</v>
      </c>
      <c r="F29" s="16" t="s">
        <v>98</v>
      </c>
      <c r="H29" s="16">
        <v>930.0</v>
      </c>
      <c r="I29" s="72" t="s">
        <v>133</v>
      </c>
    </row>
    <row r="30">
      <c r="B30" s="16">
        <v>15.0</v>
      </c>
      <c r="C30" s="19">
        <v>0.9127059027814539</v>
      </c>
      <c r="D30" s="11" t="s">
        <v>131</v>
      </c>
      <c r="E30" s="14">
        <v>1800.0</v>
      </c>
      <c r="F30" s="16" t="s">
        <v>98</v>
      </c>
      <c r="G30" s="16" t="s">
        <v>306</v>
      </c>
      <c r="H30" s="16">
        <v>950.0</v>
      </c>
      <c r="I30" s="72" t="s">
        <v>133</v>
      </c>
      <c r="J30" s="16">
        <v>2.2</v>
      </c>
      <c r="N30" s="16" t="s">
        <v>181</v>
      </c>
    </row>
    <row r="31">
      <c r="B31" s="16">
        <v>16.0</v>
      </c>
      <c r="C31" s="19">
        <v>0.9344482060187147</v>
      </c>
      <c r="D31" s="11" t="s">
        <v>131</v>
      </c>
      <c r="E31" s="14">
        <v>1800.0</v>
      </c>
      <c r="F31" s="2" t="s">
        <v>98</v>
      </c>
      <c r="G31" s="16" t="s">
        <v>307</v>
      </c>
      <c r="H31" s="16">
        <v>950.0</v>
      </c>
      <c r="I31" s="72" t="s">
        <v>133</v>
      </c>
      <c r="J31" s="16">
        <v>2.2</v>
      </c>
      <c r="N31" s="16" t="s">
        <v>183</v>
      </c>
    </row>
    <row r="32">
      <c r="B32" s="16">
        <v>17.0</v>
      </c>
      <c r="C32" s="19">
        <v>0.9567519328702474</v>
      </c>
      <c r="D32" s="16" t="s">
        <v>131</v>
      </c>
      <c r="E32" s="72">
        <v>1800.0</v>
      </c>
      <c r="F32" s="2" t="s">
        <v>98</v>
      </c>
      <c r="G32" s="16" t="s">
        <v>308</v>
      </c>
      <c r="H32" s="16">
        <v>950.0</v>
      </c>
      <c r="I32" s="72" t="s">
        <v>133</v>
      </c>
      <c r="J32" s="16">
        <v>2.1</v>
      </c>
      <c r="N32" s="16" t="s">
        <v>185</v>
      </c>
    </row>
    <row r="33">
      <c r="B33" s="16">
        <v>18.0</v>
      </c>
      <c r="C33" s="19">
        <v>0.9791372800973477</v>
      </c>
      <c r="D33" s="16" t="s">
        <v>131</v>
      </c>
      <c r="E33" s="72">
        <v>1800.0</v>
      </c>
      <c r="F33" s="2" t="s">
        <v>98</v>
      </c>
      <c r="G33" s="16" t="s">
        <v>309</v>
      </c>
      <c r="H33" s="16">
        <v>950.0</v>
      </c>
      <c r="I33" s="72" t="s">
        <v>133</v>
      </c>
      <c r="J33" s="16">
        <v>2.4</v>
      </c>
      <c r="N33" s="16" t="s">
        <v>187</v>
      </c>
    </row>
    <row r="34">
      <c r="B34" s="16">
        <v>19.0</v>
      </c>
      <c r="C34" s="19">
        <v>0.001709791671601124</v>
      </c>
      <c r="D34" s="16" t="s">
        <v>119</v>
      </c>
      <c r="E34" s="72" t="s">
        <v>120</v>
      </c>
      <c r="F34" s="2" t="s">
        <v>98</v>
      </c>
      <c r="H34" s="16">
        <v>950.0</v>
      </c>
    </row>
    <row r="35">
      <c r="B35" s="16">
        <v>20.0</v>
      </c>
      <c r="C35" s="19">
        <v>0.0038012384247849695</v>
      </c>
      <c r="D35" s="16" t="s">
        <v>116</v>
      </c>
      <c r="E35" s="72" t="s">
        <v>117</v>
      </c>
      <c r="F35" s="2" t="s">
        <v>98</v>
      </c>
      <c r="H35" s="16">
        <v>950.0</v>
      </c>
      <c r="I35" s="72"/>
    </row>
    <row r="36">
      <c r="E36" s="72"/>
      <c r="I36" s="72"/>
    </row>
    <row r="37">
      <c r="A37" s="17" t="s">
        <v>32</v>
      </c>
      <c r="C37" s="19">
        <v>0.03563844907330349</v>
      </c>
      <c r="D37" s="16" t="s">
        <v>194</v>
      </c>
      <c r="E37" s="72"/>
      <c r="I37" s="72"/>
    </row>
    <row r="38">
      <c r="E38" s="72"/>
      <c r="F38" s="2"/>
      <c r="I38" s="72"/>
    </row>
    <row r="39">
      <c r="B39" s="16">
        <v>21.0</v>
      </c>
      <c r="C39" s="19">
        <v>0.04046135416137986</v>
      </c>
      <c r="D39" s="16" t="s">
        <v>169</v>
      </c>
      <c r="E39" s="72">
        <v>300.0</v>
      </c>
      <c r="F39" s="16" t="s">
        <v>98</v>
      </c>
      <c r="H39" s="16">
        <v>910.0</v>
      </c>
      <c r="I39" s="72" t="s">
        <v>310</v>
      </c>
      <c r="M39" s="16" t="s">
        <v>211</v>
      </c>
      <c r="N39" s="16" t="s">
        <v>311</v>
      </c>
    </row>
    <row r="40">
      <c r="B40" s="16">
        <v>22.0</v>
      </c>
      <c r="C40" s="19">
        <v>0.045395810186164454</v>
      </c>
      <c r="D40" s="16" t="s">
        <v>119</v>
      </c>
      <c r="E40" s="72" t="s">
        <v>120</v>
      </c>
      <c r="F40" s="16" t="s">
        <v>98</v>
      </c>
      <c r="H40" s="16">
        <v>910.0</v>
      </c>
      <c r="M40" s="16" t="s">
        <v>211</v>
      </c>
      <c r="N40" s="16" t="s">
        <v>312</v>
      </c>
    </row>
    <row r="41">
      <c r="B41" s="16">
        <v>23.0</v>
      </c>
      <c r="C41" s="109">
        <v>0.04834289351856569</v>
      </c>
      <c r="D41" s="16" t="s">
        <v>116</v>
      </c>
      <c r="E41" s="72" t="s">
        <v>117</v>
      </c>
      <c r="F41" s="16" t="s">
        <v>98</v>
      </c>
      <c r="H41" s="16">
        <v>910.0</v>
      </c>
      <c r="M41" s="16" t="s">
        <v>211</v>
      </c>
      <c r="N41" s="16" t="s">
        <v>313</v>
      </c>
    </row>
    <row r="42">
      <c r="C42" s="95"/>
    </row>
    <row r="43">
      <c r="C43" s="109">
        <v>0.054940115740464535</v>
      </c>
      <c r="D43" s="16" t="s">
        <v>314</v>
      </c>
    </row>
    <row r="44">
      <c r="C44" s="95"/>
    </row>
    <row r="45">
      <c r="B45" s="16">
        <v>24.0</v>
      </c>
      <c r="C45" s="109">
        <v>0.06354540509346407</v>
      </c>
      <c r="D45" s="16" t="s">
        <v>119</v>
      </c>
      <c r="E45" s="72" t="s">
        <v>120</v>
      </c>
      <c r="F45" s="16" t="s">
        <v>98</v>
      </c>
      <c r="H45" s="16">
        <v>910.0</v>
      </c>
      <c r="M45" s="16" t="s">
        <v>212</v>
      </c>
    </row>
    <row r="46">
      <c r="B46" s="16">
        <v>25.0</v>
      </c>
      <c r="C46" s="109">
        <v>0.06608793982013594</v>
      </c>
      <c r="D46" s="16" t="s">
        <v>116</v>
      </c>
      <c r="E46" s="72" t="s">
        <v>117</v>
      </c>
      <c r="F46" s="16" t="s">
        <v>98</v>
      </c>
      <c r="H46" s="16">
        <v>910.0</v>
      </c>
      <c r="M46" s="16" t="s">
        <v>212</v>
      </c>
    </row>
    <row r="47">
      <c r="C47" s="95"/>
    </row>
    <row r="48">
      <c r="B48" s="16">
        <v>26.0</v>
      </c>
      <c r="C48" s="19">
        <v>0.07167505787219852</v>
      </c>
      <c r="D48" s="16" t="s">
        <v>169</v>
      </c>
      <c r="E48" s="72">
        <v>300.0</v>
      </c>
      <c r="F48" s="16" t="s">
        <v>98</v>
      </c>
      <c r="H48" s="16">
        <v>850.0</v>
      </c>
      <c r="I48" s="16" t="s">
        <v>315</v>
      </c>
      <c r="N48" s="16" t="s">
        <v>316</v>
      </c>
    </row>
    <row r="49">
      <c r="B49" s="16">
        <v>27.0</v>
      </c>
      <c r="C49" s="19">
        <v>0.07712681713019265</v>
      </c>
      <c r="D49" s="16" t="s">
        <v>169</v>
      </c>
      <c r="E49" s="16">
        <v>60.0</v>
      </c>
      <c r="F49" s="16" t="s">
        <v>98</v>
      </c>
      <c r="H49" s="16" t="s">
        <v>317</v>
      </c>
    </row>
    <row r="51">
      <c r="D51" s="111" t="s">
        <v>318</v>
      </c>
    </row>
    <row r="53">
      <c r="D53" s="16" t="s">
        <v>319</v>
      </c>
    </row>
    <row r="54">
      <c r="D54" s="16" t="s">
        <v>320</v>
      </c>
    </row>
    <row r="56">
      <c r="D56" s="16" t="s">
        <v>321</v>
      </c>
      <c r="N56" s="16" t="s">
        <v>322</v>
      </c>
    </row>
    <row r="58">
      <c r="B58" s="16">
        <v>28.0</v>
      </c>
      <c r="C58" s="19">
        <v>0.09019013888610061</v>
      </c>
      <c r="D58" s="16" t="s">
        <v>169</v>
      </c>
      <c r="E58" s="72">
        <v>300.0</v>
      </c>
      <c r="F58" s="16" t="s">
        <v>98</v>
      </c>
      <c r="H58" s="16">
        <v>950.0</v>
      </c>
      <c r="K58" s="16" t="s">
        <v>323</v>
      </c>
    </row>
    <row r="59">
      <c r="D59" s="16" t="s">
        <v>324</v>
      </c>
    </row>
    <row r="60">
      <c r="D60" s="16" t="s">
        <v>325</v>
      </c>
    </row>
    <row r="61">
      <c r="D61" s="16" t="s">
        <v>326</v>
      </c>
    </row>
    <row r="62">
      <c r="D62" s="16" t="s">
        <v>327</v>
      </c>
    </row>
    <row r="63">
      <c r="D63" s="16" t="s">
        <v>328</v>
      </c>
    </row>
    <row r="64">
      <c r="C64" s="19">
        <v>0.12484267361287493</v>
      </c>
      <c r="D64" s="16" t="s">
        <v>329</v>
      </c>
    </row>
    <row r="65">
      <c r="D65" s="16" t="s">
        <v>330</v>
      </c>
    </row>
    <row r="66">
      <c r="C66" s="19">
        <v>0.1326652893476421</v>
      </c>
      <c r="D66" s="16" t="s">
        <v>331</v>
      </c>
    </row>
    <row r="68">
      <c r="B68" s="16">
        <v>29.0</v>
      </c>
      <c r="C68" s="19">
        <v>0.1356973379588453</v>
      </c>
      <c r="D68" s="11" t="s">
        <v>131</v>
      </c>
      <c r="E68" s="14">
        <v>1800.0</v>
      </c>
      <c r="F68" s="16" t="s">
        <v>98</v>
      </c>
      <c r="G68" s="16" t="s">
        <v>332</v>
      </c>
      <c r="H68" s="16">
        <v>950.0</v>
      </c>
      <c r="I68" s="72" t="s">
        <v>333</v>
      </c>
      <c r="J68" s="16">
        <v>2.5</v>
      </c>
      <c r="N68" s="16" t="s">
        <v>334</v>
      </c>
    </row>
    <row r="69">
      <c r="B69" s="16">
        <v>30.0</v>
      </c>
      <c r="C69" s="19">
        <v>0.1573626851895824</v>
      </c>
      <c r="D69" s="11" t="s">
        <v>131</v>
      </c>
      <c r="E69" s="14">
        <v>1800.0</v>
      </c>
      <c r="F69" s="2" t="s">
        <v>98</v>
      </c>
      <c r="G69" s="16" t="s">
        <v>177</v>
      </c>
      <c r="H69" s="16">
        <v>950.0</v>
      </c>
      <c r="I69" s="72" t="s">
        <v>333</v>
      </c>
      <c r="J69" s="96">
        <v>45355.0</v>
      </c>
      <c r="N69" s="16" t="s">
        <v>335</v>
      </c>
    </row>
    <row r="71">
      <c r="C71" s="19">
        <v>0.17890046296296297</v>
      </c>
      <c r="D71" s="16" t="s">
        <v>336</v>
      </c>
    </row>
    <row r="73">
      <c r="B73" s="16">
        <v>31.0</v>
      </c>
      <c r="C73" s="19">
        <v>0.18268518518518517</v>
      </c>
      <c r="D73" s="16" t="s">
        <v>119</v>
      </c>
      <c r="E73" s="72" t="s">
        <v>120</v>
      </c>
      <c r="F73" s="16" t="s">
        <v>98</v>
      </c>
      <c r="H73" s="16">
        <v>950.0</v>
      </c>
    </row>
    <row r="74">
      <c r="B74" s="16">
        <v>32.0</v>
      </c>
      <c r="C74" s="19">
        <v>0.18521071759460028</v>
      </c>
      <c r="D74" s="16" t="s">
        <v>116</v>
      </c>
      <c r="E74" s="72" t="s">
        <v>117</v>
      </c>
      <c r="F74" s="16" t="s">
        <v>98</v>
      </c>
      <c r="H74" s="16">
        <v>950.0</v>
      </c>
    </row>
    <row r="77">
      <c r="C77" s="19">
        <v>0.21376974537270144</v>
      </c>
      <c r="D77" s="16" t="s">
        <v>337</v>
      </c>
    </row>
    <row r="79">
      <c r="C79" s="102" t="s">
        <v>338</v>
      </c>
    </row>
  </sheetData>
  <mergeCells count="13">
    <mergeCell ref="B5:B6"/>
    <mergeCell ref="C5:C6"/>
    <mergeCell ref="K5:M5"/>
    <mergeCell ref="N5:N6"/>
    <mergeCell ref="O5:S6"/>
    <mergeCell ref="O7:S7"/>
    <mergeCell ref="C1:F1"/>
    <mergeCell ref="H1:N1"/>
    <mergeCell ref="O1:S1"/>
    <mergeCell ref="H2:N2"/>
    <mergeCell ref="O2:S2"/>
    <mergeCell ref="O3:S3"/>
    <mergeCell ref="O4:S4"/>
  </mergeCells>
  <drawing r:id="rId1"/>
</worksheet>
</file>

<file path=xl/worksheets/sheet1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6.0" topLeftCell="A7" activePane="bottomLeft" state="frozen"/>
      <selection activeCell="B8" sqref="B8" pane="bottomLeft"/>
    </sheetView>
  </sheetViews>
  <sheetFormatPr customHeight="1" defaultColWidth="12.63" defaultRowHeight="15.75"/>
  <cols>
    <col customWidth="1" min="14" max="14" width="30.88"/>
  </cols>
  <sheetData>
    <row r="1">
      <c r="A1" s="44"/>
      <c r="B1" s="45" t="s">
        <v>56</v>
      </c>
      <c r="C1" s="46" t="s">
        <v>339</v>
      </c>
      <c r="D1" s="47"/>
      <c r="E1" s="47"/>
      <c r="F1" s="48"/>
      <c r="G1" s="45" t="s">
        <v>57</v>
      </c>
      <c r="H1" s="49"/>
      <c r="I1" s="50"/>
      <c r="J1" s="50"/>
      <c r="K1" s="50"/>
      <c r="L1" s="50"/>
      <c r="M1" s="50"/>
      <c r="N1" s="51"/>
      <c r="O1" s="49"/>
      <c r="P1" s="50"/>
      <c r="Q1" s="50"/>
      <c r="R1" s="50"/>
      <c r="S1" s="51"/>
    </row>
    <row r="2">
      <c r="A2" s="52"/>
      <c r="B2" s="53" t="s">
        <v>58</v>
      </c>
      <c r="C2" s="54" t="s">
        <v>202</v>
      </c>
      <c r="D2" s="55"/>
      <c r="E2" s="55"/>
      <c r="F2" s="56"/>
      <c r="G2" s="57" t="s">
        <v>59</v>
      </c>
      <c r="H2" s="58" t="s">
        <v>60</v>
      </c>
      <c r="I2" s="50"/>
      <c r="J2" s="50"/>
      <c r="K2" s="50"/>
      <c r="L2" s="50"/>
      <c r="M2" s="50"/>
      <c r="N2" s="51"/>
      <c r="O2" s="49"/>
      <c r="P2" s="50"/>
      <c r="Q2" s="50"/>
      <c r="R2" s="50"/>
      <c r="S2" s="51"/>
    </row>
    <row r="3">
      <c r="A3" s="59"/>
      <c r="B3" s="60"/>
      <c r="C3" s="60"/>
      <c r="D3" s="60"/>
      <c r="E3" s="60"/>
      <c r="F3" s="60"/>
      <c r="G3" s="60"/>
      <c r="H3" s="60"/>
      <c r="I3" s="60"/>
      <c r="J3" s="60"/>
      <c r="K3" s="60"/>
      <c r="L3" s="60"/>
      <c r="M3" s="60"/>
      <c r="N3" s="60"/>
      <c r="O3" s="49"/>
      <c r="P3" s="50"/>
      <c r="Q3" s="50"/>
      <c r="R3" s="50"/>
      <c r="S3" s="51"/>
    </row>
    <row r="4">
      <c r="A4" s="52"/>
      <c r="B4" s="44"/>
      <c r="C4" s="44"/>
      <c r="D4" s="44"/>
      <c r="E4" s="44"/>
      <c r="F4" s="44"/>
      <c r="G4" s="44"/>
      <c r="H4" s="44"/>
      <c r="I4" s="44"/>
      <c r="J4" s="44"/>
      <c r="K4" s="44"/>
      <c r="L4" s="44"/>
      <c r="M4" s="44"/>
      <c r="N4" s="44"/>
      <c r="O4" s="49"/>
      <c r="P4" s="50"/>
      <c r="Q4" s="50"/>
      <c r="R4" s="50"/>
      <c r="S4" s="51"/>
    </row>
    <row r="5">
      <c r="A5" s="61" t="s">
        <v>61</v>
      </c>
      <c r="B5" s="62" t="s">
        <v>62</v>
      </c>
      <c r="C5" s="62" t="s">
        <v>63</v>
      </c>
      <c r="D5" s="63"/>
      <c r="E5" s="64" t="s">
        <v>64</v>
      </c>
      <c r="F5" s="64" t="s">
        <v>65</v>
      </c>
      <c r="G5" s="63"/>
      <c r="H5" s="63"/>
      <c r="I5" s="64" t="s">
        <v>66</v>
      </c>
      <c r="J5" s="64" t="s">
        <v>67</v>
      </c>
      <c r="K5" s="65" t="s">
        <v>68</v>
      </c>
      <c r="L5" s="50"/>
      <c r="M5" s="51"/>
      <c r="N5" s="66" t="s">
        <v>69</v>
      </c>
      <c r="O5" s="67" t="s">
        <v>70</v>
      </c>
      <c r="S5" s="68"/>
    </row>
    <row r="6">
      <c r="A6" s="61" t="s">
        <v>71</v>
      </c>
      <c r="B6" s="51"/>
      <c r="C6" s="51"/>
      <c r="D6" s="64" t="s">
        <v>72</v>
      </c>
      <c r="E6" s="64" t="s">
        <v>73</v>
      </c>
      <c r="F6" s="64" t="s">
        <v>74</v>
      </c>
      <c r="G6" s="64" t="s">
        <v>75</v>
      </c>
      <c r="H6" s="64" t="s">
        <v>76</v>
      </c>
      <c r="I6" s="64" t="s">
        <v>77</v>
      </c>
      <c r="J6" s="64" t="s">
        <v>78</v>
      </c>
      <c r="K6" s="64" t="s">
        <v>79</v>
      </c>
      <c r="L6" s="64" t="s">
        <v>80</v>
      </c>
      <c r="M6" s="64" t="s">
        <v>81</v>
      </c>
      <c r="N6" s="51"/>
      <c r="O6" s="50"/>
      <c r="P6" s="50"/>
      <c r="Q6" s="50"/>
      <c r="R6" s="50"/>
      <c r="S6" s="51"/>
    </row>
    <row r="7">
      <c r="A7" s="69"/>
      <c r="B7" s="56"/>
      <c r="C7" s="70" t="s">
        <v>82</v>
      </c>
      <c r="D7" s="2"/>
      <c r="E7" s="2"/>
      <c r="F7" s="2"/>
      <c r="G7" s="2"/>
      <c r="H7" s="2"/>
      <c r="I7" s="2"/>
      <c r="J7" s="2"/>
      <c r="K7" s="2"/>
      <c r="L7" s="2"/>
      <c r="M7" s="2"/>
      <c r="N7" s="71" t="s">
        <v>246</v>
      </c>
    </row>
    <row r="8">
      <c r="N8" s="16" t="s">
        <v>84</v>
      </c>
    </row>
    <row r="9">
      <c r="A9" s="11" t="s">
        <v>20</v>
      </c>
    </row>
    <row r="10">
      <c r="B10" s="16">
        <v>1.0</v>
      </c>
      <c r="C10" s="19">
        <v>0.7738888888888888</v>
      </c>
      <c r="D10" s="16" t="s">
        <v>119</v>
      </c>
      <c r="E10" s="72" t="s">
        <v>120</v>
      </c>
      <c r="F10" s="16" t="s">
        <v>98</v>
      </c>
      <c r="N10" s="16" t="s">
        <v>340</v>
      </c>
    </row>
    <row r="11">
      <c r="B11" s="16">
        <v>2.0</v>
      </c>
      <c r="C11" s="19">
        <v>0.7778456712985644</v>
      </c>
      <c r="D11" s="16" t="s">
        <v>116</v>
      </c>
      <c r="E11" s="72" t="s">
        <v>117</v>
      </c>
      <c r="F11" s="16" t="s">
        <v>98</v>
      </c>
      <c r="N11" s="16" t="s">
        <v>341</v>
      </c>
    </row>
    <row r="13">
      <c r="D13" s="16" t="s">
        <v>342</v>
      </c>
    </row>
    <row r="14">
      <c r="B14" s="16"/>
      <c r="C14" s="19"/>
      <c r="D14" s="16" t="s">
        <v>343</v>
      </c>
      <c r="E14" s="72"/>
      <c r="F14" s="16"/>
    </row>
    <row r="15">
      <c r="B15" s="16">
        <v>3.0</v>
      </c>
      <c r="C15" s="19">
        <v>0.788953831019171</v>
      </c>
      <c r="D15" s="16" t="s">
        <v>119</v>
      </c>
      <c r="E15" s="72" t="s">
        <v>120</v>
      </c>
      <c r="F15" s="16" t="s">
        <v>98</v>
      </c>
      <c r="N15" s="16" t="s">
        <v>212</v>
      </c>
    </row>
    <row r="16">
      <c r="B16" s="16">
        <v>4.0</v>
      </c>
      <c r="C16" s="19">
        <v>0.7908533564768732</v>
      </c>
      <c r="D16" s="16" t="s">
        <v>116</v>
      </c>
      <c r="E16" s="72" t="s">
        <v>117</v>
      </c>
      <c r="F16" s="16" t="s">
        <v>98</v>
      </c>
      <c r="N16" s="16" t="s">
        <v>212</v>
      </c>
    </row>
    <row r="18">
      <c r="C18" s="19">
        <v>0.8303948842585669</v>
      </c>
      <c r="D18" s="16" t="s">
        <v>344</v>
      </c>
    </row>
  </sheetData>
  <mergeCells count="13">
    <mergeCell ref="B5:B6"/>
    <mergeCell ref="C5:C6"/>
    <mergeCell ref="K5:M5"/>
    <mergeCell ref="N5:N6"/>
    <mergeCell ref="O5:S6"/>
    <mergeCell ref="O7:S7"/>
    <mergeCell ref="C1:F1"/>
    <mergeCell ref="H1:N1"/>
    <mergeCell ref="O1:S1"/>
    <mergeCell ref="H2:N2"/>
    <mergeCell ref="O2:S2"/>
    <mergeCell ref="O3:S3"/>
    <mergeCell ref="O4:S4"/>
  </mergeCells>
  <drawing r:id="rId1"/>
</worksheet>
</file>

<file path=xl/worksheets/sheet1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6.0" topLeftCell="A7" activePane="bottomLeft" state="frozen"/>
      <selection activeCell="B8" sqref="B8" pane="bottomLeft"/>
    </sheetView>
  </sheetViews>
  <sheetFormatPr customHeight="1" defaultColWidth="12.63" defaultRowHeight="15.75"/>
  <cols>
    <col customWidth="1" min="14" max="14" width="30.88"/>
  </cols>
  <sheetData>
    <row r="1">
      <c r="A1" s="44"/>
      <c r="B1" s="45" t="s">
        <v>56</v>
      </c>
      <c r="C1" s="46" t="s">
        <v>345</v>
      </c>
      <c r="D1" s="47"/>
      <c r="E1" s="47"/>
      <c r="F1" s="48"/>
      <c r="G1" s="45" t="s">
        <v>57</v>
      </c>
      <c r="H1" s="91" t="s">
        <v>346</v>
      </c>
      <c r="I1" s="50"/>
      <c r="J1" s="50"/>
      <c r="K1" s="50"/>
      <c r="L1" s="50"/>
      <c r="M1" s="50"/>
      <c r="N1" s="51"/>
      <c r="O1" s="49"/>
      <c r="P1" s="50"/>
      <c r="Q1" s="50"/>
      <c r="R1" s="50"/>
      <c r="S1" s="51"/>
    </row>
    <row r="2">
      <c r="A2" s="52"/>
      <c r="B2" s="53" t="s">
        <v>58</v>
      </c>
      <c r="C2" s="108" t="s">
        <v>347</v>
      </c>
      <c r="D2" s="55"/>
      <c r="E2" s="55"/>
      <c r="F2" s="56"/>
      <c r="G2" s="57" t="s">
        <v>59</v>
      </c>
      <c r="H2" s="58" t="s">
        <v>60</v>
      </c>
      <c r="I2" s="50"/>
      <c r="J2" s="50"/>
      <c r="K2" s="50"/>
      <c r="L2" s="50"/>
      <c r="M2" s="50"/>
      <c r="N2" s="51"/>
      <c r="O2" s="49"/>
      <c r="P2" s="50"/>
      <c r="Q2" s="50"/>
      <c r="R2" s="50"/>
      <c r="S2" s="51"/>
    </row>
    <row r="3">
      <c r="A3" s="59"/>
      <c r="B3" s="60"/>
      <c r="C3" s="60"/>
      <c r="D3" s="60"/>
      <c r="E3" s="60"/>
      <c r="F3" s="60"/>
      <c r="G3" s="60"/>
      <c r="H3" s="60"/>
      <c r="I3" s="60"/>
      <c r="J3" s="60"/>
      <c r="K3" s="60"/>
      <c r="L3" s="60"/>
      <c r="M3" s="60"/>
      <c r="N3" s="60"/>
      <c r="O3" s="49"/>
      <c r="P3" s="50"/>
      <c r="Q3" s="50"/>
      <c r="R3" s="50"/>
      <c r="S3" s="51"/>
    </row>
    <row r="4">
      <c r="A4" s="52"/>
      <c r="B4" s="44"/>
      <c r="C4" s="44"/>
      <c r="D4" s="44"/>
      <c r="E4" s="44"/>
      <c r="F4" s="44"/>
      <c r="G4" s="44"/>
      <c r="H4" s="44"/>
      <c r="I4" s="44"/>
      <c r="J4" s="44"/>
      <c r="K4" s="44"/>
      <c r="L4" s="44"/>
      <c r="M4" s="44"/>
      <c r="N4" s="44"/>
      <c r="O4" s="49"/>
      <c r="P4" s="50"/>
      <c r="Q4" s="50"/>
      <c r="R4" s="50"/>
      <c r="S4" s="51"/>
    </row>
    <row r="5">
      <c r="A5" s="61" t="s">
        <v>61</v>
      </c>
      <c r="B5" s="62" t="s">
        <v>62</v>
      </c>
      <c r="C5" s="62" t="s">
        <v>63</v>
      </c>
      <c r="D5" s="63"/>
      <c r="E5" s="64" t="s">
        <v>64</v>
      </c>
      <c r="F5" s="64" t="s">
        <v>65</v>
      </c>
      <c r="G5" s="63"/>
      <c r="H5" s="63"/>
      <c r="I5" s="64" t="s">
        <v>66</v>
      </c>
      <c r="J5" s="64" t="s">
        <v>67</v>
      </c>
      <c r="K5" s="65" t="s">
        <v>68</v>
      </c>
      <c r="L5" s="50"/>
      <c r="M5" s="51"/>
      <c r="N5" s="66" t="s">
        <v>69</v>
      </c>
      <c r="O5" s="67" t="s">
        <v>70</v>
      </c>
      <c r="S5" s="68"/>
    </row>
    <row r="6">
      <c r="A6" s="61" t="s">
        <v>71</v>
      </c>
      <c r="B6" s="51"/>
      <c r="C6" s="51"/>
      <c r="D6" s="64" t="s">
        <v>72</v>
      </c>
      <c r="E6" s="64" t="s">
        <v>73</v>
      </c>
      <c r="F6" s="64" t="s">
        <v>74</v>
      </c>
      <c r="G6" s="64" t="s">
        <v>75</v>
      </c>
      <c r="H6" s="64" t="s">
        <v>76</v>
      </c>
      <c r="I6" s="64" t="s">
        <v>77</v>
      </c>
      <c r="J6" s="64" t="s">
        <v>78</v>
      </c>
      <c r="K6" s="64" t="s">
        <v>79</v>
      </c>
      <c r="L6" s="64" t="s">
        <v>80</v>
      </c>
      <c r="M6" s="64" t="s">
        <v>81</v>
      </c>
      <c r="N6" s="51"/>
      <c r="O6" s="50"/>
      <c r="P6" s="50"/>
      <c r="Q6" s="50"/>
      <c r="R6" s="50"/>
      <c r="S6" s="51"/>
    </row>
    <row r="7">
      <c r="A7" s="69"/>
      <c r="B7" s="56"/>
      <c r="C7" s="70" t="s">
        <v>82</v>
      </c>
      <c r="D7" s="2"/>
      <c r="E7" s="2"/>
      <c r="F7" s="2"/>
      <c r="G7" s="2"/>
      <c r="H7" s="2"/>
      <c r="I7" s="2"/>
      <c r="J7" s="2"/>
      <c r="K7" s="2"/>
      <c r="L7" s="2"/>
      <c r="M7" s="2"/>
      <c r="N7" s="71" t="s">
        <v>348</v>
      </c>
    </row>
    <row r="8">
      <c r="N8" s="16" t="s">
        <v>84</v>
      </c>
    </row>
    <row r="9">
      <c r="A9" s="16" t="s">
        <v>349</v>
      </c>
      <c r="B9" s="16"/>
      <c r="C9" s="19"/>
    </row>
    <row r="10">
      <c r="B10" s="16">
        <v>1.0</v>
      </c>
      <c r="C10" s="19">
        <v>0.5132986111111111</v>
      </c>
      <c r="D10" s="16" t="s">
        <v>119</v>
      </c>
      <c r="E10" s="72" t="s">
        <v>350</v>
      </c>
      <c r="F10" s="16" t="s">
        <v>98</v>
      </c>
      <c r="N10" s="16" t="s">
        <v>351</v>
      </c>
    </row>
    <row r="11">
      <c r="E11" s="72"/>
      <c r="N11" s="16" t="s">
        <v>352</v>
      </c>
    </row>
    <row r="12">
      <c r="B12" s="72" t="s">
        <v>353</v>
      </c>
      <c r="C12" s="19">
        <v>0.9165259837973281</v>
      </c>
      <c r="D12" s="16" t="s">
        <v>354</v>
      </c>
      <c r="E12" s="72">
        <v>0.0</v>
      </c>
      <c r="F12" s="16" t="s">
        <v>98</v>
      </c>
    </row>
  </sheetData>
  <mergeCells count="13">
    <mergeCell ref="B5:B6"/>
    <mergeCell ref="C5:C6"/>
    <mergeCell ref="K5:M5"/>
    <mergeCell ref="N5:N6"/>
    <mergeCell ref="O5:S6"/>
    <mergeCell ref="O7:S7"/>
    <mergeCell ref="C1:F1"/>
    <mergeCell ref="H1:N1"/>
    <mergeCell ref="O1:S1"/>
    <mergeCell ref="H2:N2"/>
    <mergeCell ref="O2:S2"/>
    <mergeCell ref="O3:S3"/>
    <mergeCell ref="O4:S4"/>
  </mergeCells>
  <drawing r:id="rId1"/>
</worksheet>
</file>

<file path=xl/worksheets/sheet1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6.0" topLeftCell="A7" activePane="bottomLeft" state="frozen"/>
      <selection activeCell="B8" sqref="B8" pane="bottomLeft"/>
    </sheetView>
  </sheetViews>
  <sheetFormatPr customHeight="1" defaultColWidth="12.63" defaultRowHeight="15.75"/>
  <cols>
    <col customWidth="1" min="14" max="14" width="30.88"/>
  </cols>
  <sheetData>
    <row r="1">
      <c r="A1" s="44"/>
      <c r="B1" s="45" t="s">
        <v>56</v>
      </c>
      <c r="C1" s="46" t="s">
        <v>355</v>
      </c>
      <c r="D1" s="47"/>
      <c r="E1" s="47"/>
      <c r="F1" s="48"/>
      <c r="G1" s="45" t="s">
        <v>57</v>
      </c>
      <c r="H1" s="91" t="s">
        <v>356</v>
      </c>
      <c r="I1" s="50"/>
      <c r="J1" s="50"/>
      <c r="K1" s="50"/>
      <c r="L1" s="50"/>
      <c r="M1" s="50"/>
      <c r="N1" s="51"/>
      <c r="O1" s="49"/>
      <c r="P1" s="50"/>
      <c r="Q1" s="50"/>
      <c r="R1" s="50"/>
      <c r="S1" s="51"/>
    </row>
    <row r="2">
      <c r="A2" s="52"/>
      <c r="B2" s="53" t="s">
        <v>58</v>
      </c>
      <c r="C2" s="54" t="s">
        <v>357</v>
      </c>
      <c r="D2" s="55"/>
      <c r="E2" s="55"/>
      <c r="F2" s="56"/>
      <c r="G2" s="57" t="s">
        <v>59</v>
      </c>
      <c r="H2" s="58" t="s">
        <v>60</v>
      </c>
      <c r="I2" s="50"/>
      <c r="J2" s="50"/>
      <c r="K2" s="50"/>
      <c r="L2" s="50"/>
      <c r="M2" s="50"/>
      <c r="N2" s="51"/>
      <c r="O2" s="49"/>
      <c r="P2" s="50"/>
      <c r="Q2" s="50"/>
      <c r="R2" s="50"/>
      <c r="S2" s="51"/>
    </row>
    <row r="3">
      <c r="A3" s="59"/>
      <c r="B3" s="60"/>
      <c r="C3" s="60"/>
      <c r="D3" s="60"/>
      <c r="E3" s="60"/>
      <c r="F3" s="60"/>
      <c r="G3" s="60"/>
      <c r="H3" s="60"/>
      <c r="I3" s="60"/>
      <c r="J3" s="60"/>
      <c r="K3" s="60"/>
      <c r="L3" s="60"/>
      <c r="M3" s="60"/>
      <c r="N3" s="60"/>
      <c r="O3" s="49"/>
      <c r="P3" s="50"/>
      <c r="Q3" s="50"/>
      <c r="R3" s="50"/>
      <c r="S3" s="51"/>
    </row>
    <row r="4">
      <c r="A4" s="52"/>
      <c r="B4" s="44"/>
      <c r="C4" s="44"/>
      <c r="D4" s="44"/>
      <c r="E4" s="44"/>
      <c r="F4" s="44"/>
      <c r="G4" s="44"/>
      <c r="H4" s="44"/>
      <c r="I4" s="44"/>
      <c r="J4" s="44"/>
      <c r="K4" s="44"/>
      <c r="L4" s="44"/>
      <c r="M4" s="44"/>
      <c r="N4" s="44"/>
      <c r="O4" s="49"/>
      <c r="P4" s="50"/>
      <c r="Q4" s="50"/>
      <c r="R4" s="50"/>
      <c r="S4" s="51"/>
    </row>
    <row r="5">
      <c r="A5" s="61" t="s">
        <v>61</v>
      </c>
      <c r="B5" s="62" t="s">
        <v>62</v>
      </c>
      <c r="C5" s="62" t="s">
        <v>63</v>
      </c>
      <c r="D5" s="63"/>
      <c r="E5" s="64" t="s">
        <v>64</v>
      </c>
      <c r="F5" s="64" t="s">
        <v>65</v>
      </c>
      <c r="G5" s="63"/>
      <c r="H5" s="63"/>
      <c r="I5" s="64" t="s">
        <v>66</v>
      </c>
      <c r="J5" s="64" t="s">
        <v>67</v>
      </c>
      <c r="K5" s="65" t="s">
        <v>68</v>
      </c>
      <c r="L5" s="50"/>
      <c r="M5" s="51"/>
      <c r="N5" s="66" t="s">
        <v>69</v>
      </c>
      <c r="O5" s="67" t="s">
        <v>70</v>
      </c>
      <c r="S5" s="68"/>
    </row>
    <row r="6">
      <c r="A6" s="61" t="s">
        <v>71</v>
      </c>
      <c r="B6" s="51"/>
      <c r="C6" s="51"/>
      <c r="D6" s="64" t="s">
        <v>72</v>
      </c>
      <c r="E6" s="64" t="s">
        <v>73</v>
      </c>
      <c r="F6" s="64" t="s">
        <v>74</v>
      </c>
      <c r="G6" s="64" t="s">
        <v>75</v>
      </c>
      <c r="H6" s="64" t="s">
        <v>76</v>
      </c>
      <c r="I6" s="64" t="s">
        <v>77</v>
      </c>
      <c r="J6" s="64" t="s">
        <v>78</v>
      </c>
      <c r="K6" s="64" t="s">
        <v>79</v>
      </c>
      <c r="L6" s="64" t="s">
        <v>80</v>
      </c>
      <c r="M6" s="64" t="s">
        <v>81</v>
      </c>
      <c r="N6" s="51"/>
      <c r="O6" s="50"/>
      <c r="P6" s="50"/>
      <c r="Q6" s="50"/>
      <c r="R6" s="50"/>
      <c r="S6" s="51"/>
    </row>
    <row r="7">
      <c r="A7" s="69"/>
      <c r="B7" s="56"/>
      <c r="C7" s="70" t="s">
        <v>82</v>
      </c>
      <c r="D7" s="2"/>
      <c r="E7" s="2"/>
      <c r="F7" s="2"/>
      <c r="G7" s="2"/>
      <c r="H7" s="2"/>
      <c r="I7" s="2"/>
      <c r="J7" s="2"/>
      <c r="K7" s="2"/>
      <c r="L7" s="2"/>
      <c r="M7" s="2"/>
      <c r="N7" s="71" t="s">
        <v>83</v>
      </c>
    </row>
    <row r="8">
      <c r="N8" s="16" t="s">
        <v>84</v>
      </c>
    </row>
    <row r="9">
      <c r="B9" s="16" t="s">
        <v>358</v>
      </c>
    </row>
    <row r="10">
      <c r="E10" s="72"/>
    </row>
    <row r="11">
      <c r="E11" s="72"/>
    </row>
  </sheetData>
  <mergeCells count="13">
    <mergeCell ref="B5:B6"/>
    <mergeCell ref="C5:C6"/>
    <mergeCell ref="K5:M5"/>
    <mergeCell ref="N5:N6"/>
    <mergeCell ref="O5:S6"/>
    <mergeCell ref="O7:S7"/>
    <mergeCell ref="C1:F1"/>
    <mergeCell ref="H1:N1"/>
    <mergeCell ref="O1:S1"/>
    <mergeCell ref="H2:N2"/>
    <mergeCell ref="O2:S2"/>
    <mergeCell ref="O3:S3"/>
    <mergeCell ref="O4:S4"/>
  </mergeCells>
  <drawing r:id="rId1"/>
</worksheet>
</file>

<file path=xl/worksheets/sheet1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6.0" topLeftCell="A7" activePane="bottomLeft" state="frozen"/>
      <selection activeCell="B8" sqref="B8" pane="bottomLeft"/>
    </sheetView>
  </sheetViews>
  <sheetFormatPr customHeight="1" defaultColWidth="12.63" defaultRowHeight="15.75"/>
  <cols>
    <col customWidth="1" min="14" max="14" width="30.88"/>
  </cols>
  <sheetData>
    <row r="1">
      <c r="A1" s="44"/>
      <c r="B1" s="45" t="s">
        <v>56</v>
      </c>
      <c r="C1" s="46"/>
      <c r="D1" s="47"/>
      <c r="E1" s="47"/>
      <c r="F1" s="48"/>
      <c r="G1" s="45" t="s">
        <v>57</v>
      </c>
      <c r="H1" s="91" t="s">
        <v>359</v>
      </c>
      <c r="I1" s="50"/>
      <c r="J1" s="50"/>
      <c r="K1" s="50"/>
      <c r="L1" s="50"/>
      <c r="M1" s="50"/>
      <c r="N1" s="51"/>
      <c r="O1" s="49"/>
      <c r="P1" s="50"/>
      <c r="Q1" s="50"/>
      <c r="R1" s="50"/>
      <c r="S1" s="51"/>
    </row>
    <row r="2">
      <c r="A2" s="52"/>
      <c r="B2" s="53" t="s">
        <v>58</v>
      </c>
      <c r="C2" s="54" t="s">
        <v>357</v>
      </c>
      <c r="D2" s="55"/>
      <c r="E2" s="55"/>
      <c r="F2" s="56"/>
      <c r="G2" s="57" t="s">
        <v>59</v>
      </c>
      <c r="H2" s="58" t="s">
        <v>60</v>
      </c>
      <c r="I2" s="50"/>
      <c r="J2" s="50"/>
      <c r="K2" s="50"/>
      <c r="L2" s="50"/>
      <c r="M2" s="50"/>
      <c r="N2" s="51"/>
      <c r="O2" s="49"/>
      <c r="P2" s="50"/>
      <c r="Q2" s="50"/>
      <c r="R2" s="50"/>
      <c r="S2" s="51"/>
    </row>
    <row r="3">
      <c r="A3" s="59"/>
      <c r="B3" s="60"/>
      <c r="C3" s="60"/>
      <c r="D3" s="60"/>
      <c r="E3" s="60"/>
      <c r="F3" s="60"/>
      <c r="G3" s="60"/>
      <c r="H3" s="60"/>
      <c r="I3" s="60"/>
      <c r="J3" s="60"/>
      <c r="K3" s="60"/>
      <c r="L3" s="60"/>
      <c r="M3" s="60"/>
      <c r="N3" s="60"/>
      <c r="O3" s="49"/>
      <c r="P3" s="50"/>
      <c r="Q3" s="50"/>
      <c r="R3" s="50"/>
      <c r="S3" s="51"/>
    </row>
    <row r="4">
      <c r="A4" s="52"/>
      <c r="B4" s="44"/>
      <c r="C4" s="44"/>
      <c r="D4" s="44"/>
      <c r="E4" s="44"/>
      <c r="F4" s="44"/>
      <c r="G4" s="44"/>
      <c r="H4" s="44"/>
      <c r="I4" s="44"/>
      <c r="J4" s="44"/>
      <c r="K4" s="44"/>
      <c r="L4" s="44"/>
      <c r="M4" s="44"/>
      <c r="N4" s="44"/>
      <c r="O4" s="49"/>
      <c r="P4" s="50"/>
      <c r="Q4" s="50"/>
      <c r="R4" s="50"/>
      <c r="S4" s="51"/>
    </row>
    <row r="5">
      <c r="A5" s="61" t="s">
        <v>61</v>
      </c>
      <c r="B5" s="62" t="s">
        <v>62</v>
      </c>
      <c r="C5" s="62" t="s">
        <v>63</v>
      </c>
      <c r="D5" s="63"/>
      <c r="E5" s="64" t="s">
        <v>64</v>
      </c>
      <c r="F5" s="64" t="s">
        <v>65</v>
      </c>
      <c r="G5" s="63"/>
      <c r="H5" s="63"/>
      <c r="I5" s="64" t="s">
        <v>66</v>
      </c>
      <c r="J5" s="64" t="s">
        <v>67</v>
      </c>
      <c r="K5" s="65" t="s">
        <v>68</v>
      </c>
      <c r="L5" s="50"/>
      <c r="M5" s="51"/>
      <c r="N5" s="66" t="s">
        <v>69</v>
      </c>
      <c r="O5" s="67" t="s">
        <v>70</v>
      </c>
      <c r="S5" s="68"/>
    </row>
    <row r="6">
      <c r="A6" s="61" t="s">
        <v>71</v>
      </c>
      <c r="B6" s="51"/>
      <c r="C6" s="51"/>
      <c r="D6" s="64" t="s">
        <v>72</v>
      </c>
      <c r="E6" s="64" t="s">
        <v>73</v>
      </c>
      <c r="F6" s="64" t="s">
        <v>74</v>
      </c>
      <c r="G6" s="64" t="s">
        <v>75</v>
      </c>
      <c r="H6" s="64" t="s">
        <v>76</v>
      </c>
      <c r="I6" s="64" t="s">
        <v>77</v>
      </c>
      <c r="J6" s="64" t="s">
        <v>78</v>
      </c>
      <c r="K6" s="64" t="s">
        <v>79</v>
      </c>
      <c r="L6" s="64" t="s">
        <v>80</v>
      </c>
      <c r="M6" s="64" t="s">
        <v>81</v>
      </c>
      <c r="N6" s="51"/>
      <c r="O6" s="50"/>
      <c r="P6" s="50"/>
      <c r="Q6" s="50"/>
      <c r="R6" s="50"/>
      <c r="S6" s="51"/>
    </row>
    <row r="7">
      <c r="A7" s="69"/>
      <c r="B7" s="56"/>
      <c r="C7" s="70" t="s">
        <v>82</v>
      </c>
      <c r="D7" s="2"/>
      <c r="E7" s="2"/>
      <c r="F7" s="2"/>
      <c r="G7" s="2"/>
      <c r="H7" s="2"/>
      <c r="I7" s="2"/>
      <c r="J7" s="2"/>
      <c r="K7" s="2"/>
      <c r="L7" s="2"/>
      <c r="M7" s="2"/>
      <c r="N7" s="71" t="s">
        <v>348</v>
      </c>
    </row>
    <row r="8">
      <c r="N8" s="16" t="s">
        <v>84</v>
      </c>
    </row>
    <row r="9">
      <c r="B9" s="16" t="s">
        <v>358</v>
      </c>
    </row>
    <row r="10">
      <c r="E10" s="72"/>
    </row>
    <row r="11">
      <c r="E11" s="72"/>
    </row>
  </sheetData>
  <mergeCells count="13">
    <mergeCell ref="B5:B6"/>
    <mergeCell ref="C5:C6"/>
    <mergeCell ref="K5:M5"/>
    <mergeCell ref="N5:N6"/>
    <mergeCell ref="O5:S6"/>
    <mergeCell ref="O7:S7"/>
    <mergeCell ref="C1:F1"/>
    <mergeCell ref="H1:N1"/>
    <mergeCell ref="O1:S1"/>
    <mergeCell ref="H2:N2"/>
    <mergeCell ref="O2:S2"/>
    <mergeCell ref="O3:S3"/>
    <mergeCell ref="O4:S4"/>
  </mergeCells>
  <drawing r:id="rId1"/>
</worksheet>
</file>

<file path=xl/worksheets/sheet1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6.0" topLeftCell="A7" activePane="bottomLeft" state="frozen"/>
      <selection activeCell="B8" sqref="B8" pane="bottomLeft"/>
    </sheetView>
  </sheetViews>
  <sheetFormatPr customHeight="1" defaultColWidth="12.63" defaultRowHeight="15.75"/>
  <cols>
    <col customWidth="1" min="1" max="1" width="20.75"/>
    <col customWidth="1" min="14" max="14" width="30.88"/>
  </cols>
  <sheetData>
    <row r="1">
      <c r="A1" s="54"/>
      <c r="B1" s="45" t="s">
        <v>56</v>
      </c>
      <c r="C1" s="46" t="s">
        <v>360</v>
      </c>
      <c r="D1" s="47"/>
      <c r="E1" s="47"/>
      <c r="F1" s="48"/>
      <c r="G1" s="45" t="s">
        <v>57</v>
      </c>
      <c r="H1" s="91" t="s">
        <v>361</v>
      </c>
      <c r="I1" s="50"/>
      <c r="J1" s="50"/>
      <c r="K1" s="50"/>
      <c r="L1" s="50"/>
      <c r="M1" s="50"/>
      <c r="N1" s="51"/>
      <c r="O1" s="49"/>
      <c r="P1" s="50"/>
      <c r="Q1" s="50"/>
      <c r="R1" s="50"/>
      <c r="S1" s="51"/>
    </row>
    <row r="2">
      <c r="A2" s="52"/>
      <c r="B2" s="53" t="s">
        <v>58</v>
      </c>
      <c r="C2" s="54" t="s">
        <v>357</v>
      </c>
      <c r="D2" s="55"/>
      <c r="E2" s="55"/>
      <c r="F2" s="56"/>
      <c r="G2" s="57" t="s">
        <v>59</v>
      </c>
      <c r="H2" s="58" t="s">
        <v>60</v>
      </c>
      <c r="I2" s="50"/>
      <c r="J2" s="50"/>
      <c r="K2" s="50"/>
      <c r="L2" s="50"/>
      <c r="M2" s="50"/>
      <c r="N2" s="51"/>
      <c r="O2" s="49"/>
      <c r="P2" s="50"/>
      <c r="Q2" s="50"/>
      <c r="R2" s="50"/>
      <c r="S2" s="51"/>
    </row>
    <row r="3">
      <c r="A3" s="59"/>
      <c r="B3" s="60"/>
      <c r="C3" s="60"/>
      <c r="D3" s="60"/>
      <c r="E3" s="60"/>
      <c r="F3" s="60"/>
      <c r="G3" s="60"/>
      <c r="H3" s="60"/>
      <c r="I3" s="60"/>
      <c r="J3" s="60"/>
      <c r="K3" s="60"/>
      <c r="L3" s="60"/>
      <c r="M3" s="60"/>
      <c r="N3" s="60"/>
      <c r="O3" s="49"/>
      <c r="P3" s="50"/>
      <c r="Q3" s="50"/>
      <c r="R3" s="50"/>
      <c r="S3" s="51"/>
    </row>
    <row r="4">
      <c r="A4" s="52"/>
      <c r="B4" s="44"/>
      <c r="C4" s="44"/>
      <c r="D4" s="44"/>
      <c r="E4" s="44"/>
      <c r="F4" s="44"/>
      <c r="G4" s="44"/>
      <c r="H4" s="44"/>
      <c r="I4" s="44"/>
      <c r="J4" s="44"/>
      <c r="K4" s="44"/>
      <c r="L4" s="44"/>
      <c r="M4" s="44"/>
      <c r="N4" s="44"/>
      <c r="O4" s="49"/>
      <c r="P4" s="50"/>
      <c r="Q4" s="50"/>
      <c r="R4" s="50"/>
      <c r="S4" s="51"/>
    </row>
    <row r="5">
      <c r="A5" s="61" t="s">
        <v>61</v>
      </c>
      <c r="B5" s="62" t="s">
        <v>62</v>
      </c>
      <c r="C5" s="62" t="s">
        <v>63</v>
      </c>
      <c r="D5" s="63"/>
      <c r="E5" s="64" t="s">
        <v>64</v>
      </c>
      <c r="F5" s="64" t="s">
        <v>65</v>
      </c>
      <c r="G5" s="63"/>
      <c r="H5" s="63"/>
      <c r="I5" s="64" t="s">
        <v>66</v>
      </c>
      <c r="J5" s="64" t="s">
        <v>67</v>
      </c>
      <c r="K5" s="65" t="s">
        <v>68</v>
      </c>
      <c r="L5" s="50"/>
      <c r="M5" s="51"/>
      <c r="N5" s="66" t="s">
        <v>69</v>
      </c>
      <c r="O5" s="67" t="s">
        <v>70</v>
      </c>
      <c r="S5" s="68"/>
    </row>
    <row r="6">
      <c r="A6" s="61" t="s">
        <v>71</v>
      </c>
      <c r="B6" s="51"/>
      <c r="C6" s="51"/>
      <c r="D6" s="64" t="s">
        <v>72</v>
      </c>
      <c r="E6" s="64" t="s">
        <v>73</v>
      </c>
      <c r="F6" s="64" t="s">
        <v>74</v>
      </c>
      <c r="G6" s="64" t="s">
        <v>75</v>
      </c>
      <c r="H6" s="64" t="s">
        <v>76</v>
      </c>
      <c r="I6" s="64" t="s">
        <v>77</v>
      </c>
      <c r="J6" s="64" t="s">
        <v>78</v>
      </c>
      <c r="K6" s="64" t="s">
        <v>79</v>
      </c>
      <c r="L6" s="64" t="s">
        <v>80</v>
      </c>
      <c r="M6" s="64" t="s">
        <v>81</v>
      </c>
      <c r="N6" s="51"/>
      <c r="O6" s="50"/>
      <c r="P6" s="50"/>
      <c r="Q6" s="50"/>
      <c r="R6" s="50"/>
      <c r="S6" s="51"/>
    </row>
    <row r="7">
      <c r="A7" s="69"/>
      <c r="B7" s="56"/>
      <c r="C7" s="70" t="s">
        <v>82</v>
      </c>
      <c r="D7" s="2"/>
      <c r="E7" s="2"/>
      <c r="F7" s="2"/>
      <c r="G7" s="2"/>
      <c r="H7" s="2"/>
      <c r="I7" s="2"/>
      <c r="J7" s="2"/>
      <c r="K7" s="2"/>
      <c r="L7" s="2"/>
      <c r="M7" s="2"/>
      <c r="N7" s="71" t="s">
        <v>362</v>
      </c>
    </row>
    <row r="8">
      <c r="N8" s="16" t="s">
        <v>84</v>
      </c>
    </row>
    <row r="9">
      <c r="A9" s="16" t="s">
        <v>349</v>
      </c>
      <c r="B9" s="16">
        <v>1.0</v>
      </c>
      <c r="C9" s="19">
        <v>0.7561275115731405</v>
      </c>
      <c r="D9" s="16" t="s">
        <v>119</v>
      </c>
      <c r="E9" s="72" t="s">
        <v>120</v>
      </c>
      <c r="F9" s="16" t="s">
        <v>98</v>
      </c>
      <c r="G9" s="16">
        <v>0.0</v>
      </c>
    </row>
    <row r="10">
      <c r="B10" s="16">
        <v>2.0</v>
      </c>
      <c r="C10" s="19">
        <v>0.7589524768554838</v>
      </c>
      <c r="D10" s="16" t="s">
        <v>116</v>
      </c>
      <c r="E10" s="72" t="s">
        <v>117</v>
      </c>
      <c r="F10" s="16" t="s">
        <v>98</v>
      </c>
      <c r="G10" s="16">
        <v>0.0</v>
      </c>
    </row>
    <row r="11">
      <c r="E11" s="72"/>
    </row>
    <row r="12">
      <c r="A12" s="16" t="s">
        <v>32</v>
      </c>
      <c r="B12" s="16">
        <v>3.0</v>
      </c>
      <c r="C12" s="19">
        <v>0.09782508101488929</v>
      </c>
      <c r="D12" s="16" t="s">
        <v>116</v>
      </c>
      <c r="E12" s="72" t="s">
        <v>117</v>
      </c>
      <c r="F12" s="16" t="s">
        <v>98</v>
      </c>
      <c r="G12" s="16">
        <v>0.0</v>
      </c>
    </row>
    <row r="13">
      <c r="B13" s="16">
        <v>4.0</v>
      </c>
      <c r="C13" s="19">
        <v>0.1022006712955772</v>
      </c>
      <c r="D13" s="16" t="s">
        <v>119</v>
      </c>
      <c r="E13" s="72" t="s">
        <v>120</v>
      </c>
      <c r="F13" s="16" t="s">
        <v>98</v>
      </c>
      <c r="G13" s="16">
        <v>0.0</v>
      </c>
    </row>
  </sheetData>
  <mergeCells count="13">
    <mergeCell ref="B5:B6"/>
    <mergeCell ref="C5:C6"/>
    <mergeCell ref="K5:M5"/>
    <mergeCell ref="N5:N6"/>
    <mergeCell ref="O5:S6"/>
    <mergeCell ref="O7:S7"/>
    <mergeCell ref="C1:F1"/>
    <mergeCell ref="H1:N1"/>
    <mergeCell ref="O1:S1"/>
    <mergeCell ref="H2:N2"/>
    <mergeCell ref="O2:S2"/>
    <mergeCell ref="O3:S3"/>
    <mergeCell ref="O4:S4"/>
  </mergeCells>
  <drawing r:id="rId1"/>
</worksheet>
</file>

<file path=xl/worksheets/sheet1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6.0" topLeftCell="A7" activePane="bottomLeft" state="frozen"/>
      <selection activeCell="B8" sqref="B8" pane="bottomLeft"/>
    </sheetView>
  </sheetViews>
  <sheetFormatPr customHeight="1" defaultColWidth="12.63" defaultRowHeight="15.75"/>
  <cols>
    <col customWidth="1" min="1" max="1" width="20.75"/>
    <col customWidth="1" min="14" max="14" width="30.88"/>
  </cols>
  <sheetData>
    <row r="1">
      <c r="A1" s="54"/>
      <c r="B1" s="45" t="s">
        <v>56</v>
      </c>
      <c r="C1" s="112">
        <v>45303.0</v>
      </c>
      <c r="D1" s="47"/>
      <c r="E1" s="47"/>
      <c r="F1" s="48"/>
      <c r="G1" s="45" t="s">
        <v>57</v>
      </c>
      <c r="H1" s="91" t="s">
        <v>363</v>
      </c>
      <c r="I1" s="50"/>
      <c r="J1" s="50"/>
      <c r="K1" s="50"/>
      <c r="L1" s="50"/>
      <c r="M1" s="50"/>
      <c r="N1" s="51"/>
      <c r="O1" s="49"/>
      <c r="P1" s="50"/>
      <c r="Q1" s="50"/>
      <c r="R1" s="50"/>
      <c r="S1" s="51"/>
    </row>
    <row r="2">
      <c r="A2" s="52"/>
      <c r="B2" s="53" t="s">
        <v>58</v>
      </c>
      <c r="C2" s="54" t="s">
        <v>357</v>
      </c>
      <c r="D2" s="55"/>
      <c r="E2" s="55"/>
      <c r="F2" s="56"/>
      <c r="G2" s="57" t="s">
        <v>59</v>
      </c>
      <c r="H2" s="58" t="s">
        <v>60</v>
      </c>
      <c r="I2" s="50"/>
      <c r="J2" s="50"/>
      <c r="K2" s="50"/>
      <c r="L2" s="50"/>
      <c r="M2" s="50"/>
      <c r="N2" s="51"/>
      <c r="O2" s="49"/>
      <c r="P2" s="50"/>
      <c r="Q2" s="50"/>
      <c r="R2" s="50"/>
      <c r="S2" s="51"/>
    </row>
    <row r="3">
      <c r="A3" s="59"/>
      <c r="B3" s="60"/>
      <c r="C3" s="60"/>
      <c r="D3" s="60"/>
      <c r="E3" s="60"/>
      <c r="F3" s="60"/>
      <c r="G3" s="60"/>
      <c r="H3" s="60"/>
      <c r="I3" s="60"/>
      <c r="J3" s="60"/>
      <c r="K3" s="60"/>
      <c r="L3" s="60"/>
      <c r="M3" s="60"/>
      <c r="N3" s="60"/>
      <c r="O3" s="49"/>
      <c r="P3" s="50"/>
      <c r="Q3" s="50"/>
      <c r="R3" s="50"/>
      <c r="S3" s="51"/>
    </row>
    <row r="4">
      <c r="A4" s="52"/>
      <c r="B4" s="44"/>
      <c r="C4" s="44"/>
      <c r="D4" s="44"/>
      <c r="E4" s="44"/>
      <c r="F4" s="44"/>
      <c r="G4" s="44"/>
      <c r="H4" s="44"/>
      <c r="I4" s="44"/>
      <c r="J4" s="44"/>
      <c r="K4" s="44"/>
      <c r="L4" s="44"/>
      <c r="M4" s="44"/>
      <c r="N4" s="44"/>
      <c r="O4" s="49"/>
      <c r="P4" s="50"/>
      <c r="Q4" s="50"/>
      <c r="R4" s="50"/>
      <c r="S4" s="51"/>
    </row>
    <row r="5">
      <c r="A5" s="61" t="s">
        <v>61</v>
      </c>
      <c r="B5" s="62" t="s">
        <v>62</v>
      </c>
      <c r="C5" s="62" t="s">
        <v>63</v>
      </c>
      <c r="D5" s="63"/>
      <c r="E5" s="64" t="s">
        <v>64</v>
      </c>
      <c r="F5" s="64" t="s">
        <v>65</v>
      </c>
      <c r="G5" s="63"/>
      <c r="H5" s="63"/>
      <c r="I5" s="64" t="s">
        <v>66</v>
      </c>
      <c r="J5" s="64" t="s">
        <v>67</v>
      </c>
      <c r="K5" s="65" t="s">
        <v>68</v>
      </c>
      <c r="L5" s="50"/>
      <c r="M5" s="51"/>
      <c r="N5" s="66" t="s">
        <v>69</v>
      </c>
      <c r="O5" s="67" t="s">
        <v>70</v>
      </c>
      <c r="S5" s="68"/>
    </row>
    <row r="6">
      <c r="A6" s="61" t="s">
        <v>71</v>
      </c>
      <c r="B6" s="51"/>
      <c r="C6" s="51"/>
      <c r="D6" s="64" t="s">
        <v>72</v>
      </c>
      <c r="E6" s="64" t="s">
        <v>73</v>
      </c>
      <c r="F6" s="64" t="s">
        <v>74</v>
      </c>
      <c r="G6" s="64" t="s">
        <v>75</v>
      </c>
      <c r="H6" s="64" t="s">
        <v>76</v>
      </c>
      <c r="I6" s="64" t="s">
        <v>77</v>
      </c>
      <c r="J6" s="64" t="s">
        <v>78</v>
      </c>
      <c r="K6" s="64" t="s">
        <v>79</v>
      </c>
      <c r="L6" s="64" t="s">
        <v>80</v>
      </c>
      <c r="M6" s="64" t="s">
        <v>81</v>
      </c>
      <c r="N6" s="51"/>
      <c r="O6" s="50"/>
      <c r="P6" s="50"/>
      <c r="Q6" s="50"/>
      <c r="R6" s="50"/>
      <c r="S6" s="51"/>
    </row>
    <row r="7">
      <c r="A7" s="69"/>
      <c r="B7" s="56"/>
      <c r="C7" s="70" t="s">
        <v>82</v>
      </c>
      <c r="D7" s="2"/>
      <c r="E7" s="2"/>
      <c r="F7" s="2"/>
      <c r="G7" s="2"/>
      <c r="H7" s="2"/>
      <c r="I7" s="2"/>
      <c r="J7" s="2"/>
      <c r="K7" s="2"/>
      <c r="L7" s="2"/>
      <c r="M7" s="2"/>
      <c r="N7" s="71" t="s">
        <v>364</v>
      </c>
    </row>
    <row r="8">
      <c r="N8" s="16" t="s">
        <v>294</v>
      </c>
    </row>
    <row r="9">
      <c r="A9" s="16" t="s">
        <v>349</v>
      </c>
      <c r="B9" s="16">
        <v>1.0</v>
      </c>
      <c r="C9" s="19">
        <v>0.7679403819493018</v>
      </c>
      <c r="D9" s="16" t="s">
        <v>116</v>
      </c>
      <c r="E9" s="72" t="s">
        <v>117</v>
      </c>
      <c r="F9" s="16" t="s">
        <v>98</v>
      </c>
      <c r="G9" s="16">
        <v>0.0</v>
      </c>
    </row>
    <row r="10">
      <c r="B10" s="16">
        <v>2.0</v>
      </c>
      <c r="C10" s="19">
        <v>0.7708333333333334</v>
      </c>
      <c r="D10" s="16" t="s">
        <v>119</v>
      </c>
      <c r="E10" s="72" t="s">
        <v>120</v>
      </c>
      <c r="F10" s="16" t="s">
        <v>98</v>
      </c>
      <c r="G10" s="16">
        <v>0.0</v>
      </c>
    </row>
    <row r="11">
      <c r="E11" s="72"/>
    </row>
    <row r="12">
      <c r="B12" s="16">
        <v>3.0</v>
      </c>
      <c r="C12" s="113">
        <v>0.8333333333333334</v>
      </c>
      <c r="D12" s="2" t="s">
        <v>97</v>
      </c>
      <c r="E12" s="77" t="s">
        <v>95</v>
      </c>
      <c r="F12" s="16" t="s">
        <v>98</v>
      </c>
      <c r="N12" s="84" t="s">
        <v>365</v>
      </c>
      <c r="P12" s="16"/>
      <c r="Q12" s="114"/>
    </row>
    <row r="13">
      <c r="B13" s="16">
        <v>4.0</v>
      </c>
      <c r="D13" s="2" t="s">
        <v>97</v>
      </c>
      <c r="E13" s="77" t="s">
        <v>366</v>
      </c>
      <c r="F13" s="16" t="s">
        <v>98</v>
      </c>
      <c r="L13" s="16">
        <v>60.0</v>
      </c>
      <c r="M13" s="16" t="s">
        <v>367</v>
      </c>
      <c r="N13" s="84" t="s">
        <v>368</v>
      </c>
    </row>
    <row r="14">
      <c r="N14" s="16" t="s">
        <v>369</v>
      </c>
    </row>
    <row r="15">
      <c r="A15" s="16" t="s">
        <v>32</v>
      </c>
      <c r="B15" s="16">
        <v>5.0</v>
      </c>
      <c r="C15" s="19">
        <v>0.06844648148398846</v>
      </c>
      <c r="D15" s="16" t="s">
        <v>116</v>
      </c>
      <c r="E15" s="72" t="s">
        <v>117</v>
      </c>
      <c r="F15" s="16" t="s">
        <v>98</v>
      </c>
      <c r="G15" s="16" t="s">
        <v>370</v>
      </c>
      <c r="N15" s="16" t="s">
        <v>371</v>
      </c>
    </row>
    <row r="16">
      <c r="B16" s="16">
        <v>6.0</v>
      </c>
      <c r="C16" s="19">
        <v>0.07305013888981193</v>
      </c>
      <c r="D16" s="16" t="s">
        <v>119</v>
      </c>
      <c r="E16" s="72" t="s">
        <v>120</v>
      </c>
      <c r="F16" s="16" t="s">
        <v>98</v>
      </c>
      <c r="G16" s="16" t="s">
        <v>370</v>
      </c>
      <c r="N16" s="16" t="s">
        <v>371</v>
      </c>
    </row>
    <row r="18">
      <c r="B18" s="16">
        <v>7.0</v>
      </c>
      <c r="C18" s="19">
        <v>0.075</v>
      </c>
      <c r="D18" s="2" t="s">
        <v>169</v>
      </c>
      <c r="E18" s="14">
        <v>300.0</v>
      </c>
      <c r="F18" s="2" t="s">
        <v>98</v>
      </c>
      <c r="H18" s="16">
        <v>950.0</v>
      </c>
    </row>
    <row r="19">
      <c r="B19" s="16">
        <v>8.0</v>
      </c>
      <c r="C19" s="115">
        <v>0.13125</v>
      </c>
      <c r="D19" s="2" t="s">
        <v>131</v>
      </c>
      <c r="E19" s="14">
        <v>1800.0</v>
      </c>
      <c r="F19" s="2" t="s">
        <v>98</v>
      </c>
      <c r="G19" s="16">
        <v>1.05</v>
      </c>
      <c r="H19" s="16">
        <v>950.0</v>
      </c>
      <c r="I19" s="16" t="s">
        <v>372</v>
      </c>
      <c r="J19" s="16" t="s">
        <v>373</v>
      </c>
      <c r="N19" s="16" t="s">
        <v>374</v>
      </c>
    </row>
    <row r="20">
      <c r="B20" s="16">
        <v>9.0</v>
      </c>
      <c r="C20" s="19">
        <v>0.15469148148258682</v>
      </c>
      <c r="D20" s="2" t="s">
        <v>131</v>
      </c>
      <c r="E20" s="14">
        <v>1800.0</v>
      </c>
      <c r="F20" s="2" t="s">
        <v>98</v>
      </c>
      <c r="G20" s="16">
        <v>1.1</v>
      </c>
      <c r="H20" s="16">
        <v>950.0</v>
      </c>
      <c r="I20" s="16" t="s">
        <v>372</v>
      </c>
      <c r="J20" s="16" t="s">
        <v>373</v>
      </c>
      <c r="N20" s="16" t="s">
        <v>375</v>
      </c>
    </row>
    <row r="21">
      <c r="D21" s="2"/>
      <c r="E21" s="97"/>
      <c r="F21" s="2"/>
    </row>
    <row r="22">
      <c r="B22" s="16">
        <v>10.0</v>
      </c>
      <c r="C22" s="19">
        <v>0.19584825231868308</v>
      </c>
      <c r="D22" s="16" t="s">
        <v>116</v>
      </c>
      <c r="E22" s="72" t="s">
        <v>117</v>
      </c>
      <c r="F22" s="16" t="s">
        <v>98</v>
      </c>
      <c r="G22" s="16">
        <v>0.0</v>
      </c>
      <c r="N22" s="16" t="s">
        <v>376</v>
      </c>
    </row>
    <row r="23">
      <c r="B23" s="16">
        <v>11.0</v>
      </c>
      <c r="C23" s="19">
        <v>0.19875850694370456</v>
      </c>
      <c r="D23" s="16" t="s">
        <v>119</v>
      </c>
      <c r="E23" s="72" t="s">
        <v>120</v>
      </c>
      <c r="F23" s="16" t="s">
        <v>98</v>
      </c>
      <c r="G23" s="16">
        <v>0.0</v>
      </c>
      <c r="N23" s="16" t="s">
        <v>376</v>
      </c>
    </row>
    <row r="25">
      <c r="B25" s="16">
        <v>12.0</v>
      </c>
      <c r="C25" s="19">
        <v>0.22929160879721167</v>
      </c>
      <c r="D25" s="85" t="s">
        <v>97</v>
      </c>
      <c r="E25" s="16" t="s">
        <v>107</v>
      </c>
      <c r="F25" s="16" t="s">
        <v>98</v>
      </c>
      <c r="N25" s="85" t="s">
        <v>377</v>
      </c>
      <c r="T25" s="16" t="s">
        <v>108</v>
      </c>
    </row>
    <row r="26">
      <c r="B26" s="16">
        <v>13.0</v>
      </c>
      <c r="C26" s="19"/>
      <c r="D26" s="85" t="s">
        <v>97</v>
      </c>
      <c r="E26" s="16" t="s">
        <v>378</v>
      </c>
      <c r="F26" s="16" t="s">
        <v>98</v>
      </c>
      <c r="N26" s="85" t="s">
        <v>379</v>
      </c>
      <c r="T26" s="16" t="s">
        <v>101</v>
      </c>
      <c r="U26" s="16" t="s">
        <v>102</v>
      </c>
      <c r="V26" s="16" t="s">
        <v>103</v>
      </c>
      <c r="W26" s="16" t="s">
        <v>104</v>
      </c>
    </row>
    <row r="27">
      <c r="B27" s="16">
        <v>14.0</v>
      </c>
      <c r="C27" s="19">
        <v>0.23521554398030275</v>
      </c>
      <c r="D27" s="85" t="s">
        <v>97</v>
      </c>
      <c r="E27" s="16" t="s">
        <v>380</v>
      </c>
      <c r="F27" s="16" t="s">
        <v>98</v>
      </c>
      <c r="M27" s="16" t="s">
        <v>100</v>
      </c>
      <c r="N27" s="85" t="s">
        <v>381</v>
      </c>
      <c r="T27" s="85">
        <v>66.45</v>
      </c>
      <c r="U27" s="85">
        <v>62.57</v>
      </c>
      <c r="V27" s="85">
        <v>53.16</v>
      </c>
      <c r="W27" s="85">
        <v>31.99</v>
      </c>
    </row>
    <row r="28">
      <c r="B28" s="16">
        <v>15.0</v>
      </c>
      <c r="C28" s="19"/>
      <c r="D28" s="85" t="s">
        <v>97</v>
      </c>
      <c r="E28" s="16" t="s">
        <v>382</v>
      </c>
      <c r="F28" s="16" t="s">
        <v>98</v>
      </c>
      <c r="M28" s="16" t="s">
        <v>100</v>
      </c>
      <c r="N28" s="85" t="s">
        <v>383</v>
      </c>
      <c r="T28" s="85">
        <v>31.66</v>
      </c>
      <c r="U28" s="85">
        <v>30.04</v>
      </c>
      <c r="V28" s="85">
        <v>25.48</v>
      </c>
      <c r="W28" s="85">
        <v>13.39</v>
      </c>
    </row>
    <row r="29">
      <c r="B29" s="16">
        <v>16.0</v>
      </c>
      <c r="C29" s="19">
        <v>0.23893084490555339</v>
      </c>
      <c r="D29" s="85" t="s">
        <v>97</v>
      </c>
      <c r="E29" s="16" t="s">
        <v>384</v>
      </c>
      <c r="F29" s="16" t="s">
        <v>98</v>
      </c>
      <c r="M29" s="16" t="s">
        <v>100</v>
      </c>
      <c r="N29" s="85" t="s">
        <v>385</v>
      </c>
      <c r="T29" s="85">
        <v>17.28</v>
      </c>
      <c r="U29" s="85">
        <v>16.88</v>
      </c>
      <c r="V29" s="85">
        <v>13.77</v>
      </c>
      <c r="W29" s="85">
        <v>6.82</v>
      </c>
    </row>
    <row r="30">
      <c r="B30" s="16">
        <v>17.0</v>
      </c>
      <c r="C30" s="19">
        <v>0.2404396180572803</v>
      </c>
      <c r="D30" s="85" t="s">
        <v>97</v>
      </c>
      <c r="E30" s="16" t="s">
        <v>386</v>
      </c>
      <c r="F30" s="16" t="s">
        <v>98</v>
      </c>
      <c r="M30" s="16" t="s">
        <v>100</v>
      </c>
      <c r="N30" s="85" t="s">
        <v>387</v>
      </c>
      <c r="T30" s="85">
        <v>9.92</v>
      </c>
      <c r="U30" s="85">
        <v>9.59</v>
      </c>
      <c r="V30" s="85">
        <v>7.8</v>
      </c>
      <c r="W30" s="85">
        <v>3.9</v>
      </c>
    </row>
  </sheetData>
  <mergeCells count="13">
    <mergeCell ref="B5:B6"/>
    <mergeCell ref="C5:C6"/>
    <mergeCell ref="K5:M5"/>
    <mergeCell ref="N5:N6"/>
    <mergeCell ref="O5:S6"/>
    <mergeCell ref="O7:S7"/>
    <mergeCell ref="C1:F1"/>
    <mergeCell ref="H1:N1"/>
    <mergeCell ref="O1:S1"/>
    <mergeCell ref="H2:N2"/>
    <mergeCell ref="O2:S2"/>
    <mergeCell ref="O3:S3"/>
    <mergeCell ref="O4:S4"/>
  </mergeCells>
  <drawing r:id="rId1"/>
</worksheet>
</file>

<file path=xl/worksheets/sheet1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6.0" topLeftCell="A7" activePane="bottomLeft" state="frozen"/>
      <selection activeCell="B8" sqref="B8" pane="bottomLeft"/>
    </sheetView>
  </sheetViews>
  <sheetFormatPr customHeight="1" defaultColWidth="12.63" defaultRowHeight="15.75"/>
  <cols>
    <col customWidth="1" min="1" max="1" width="20.75"/>
    <col customWidth="1" min="5" max="5" width="13.5"/>
    <col customWidth="1" min="6" max="6" width="12.75"/>
    <col customWidth="1" min="7" max="7" width="12.38"/>
    <col customWidth="1" min="8" max="8" width="17.63"/>
    <col customWidth="1" min="14" max="14" width="30.88"/>
  </cols>
  <sheetData>
    <row r="1">
      <c r="A1" s="54"/>
      <c r="B1" s="45" t="s">
        <v>56</v>
      </c>
      <c r="C1" s="112">
        <v>45334.0</v>
      </c>
      <c r="D1" s="47"/>
      <c r="E1" s="47"/>
      <c r="F1" s="48"/>
      <c r="G1" s="45" t="s">
        <v>57</v>
      </c>
      <c r="H1" s="91" t="s">
        <v>388</v>
      </c>
      <c r="I1" s="50"/>
      <c r="J1" s="50"/>
      <c r="K1" s="50"/>
      <c r="L1" s="50"/>
      <c r="M1" s="50"/>
      <c r="N1" s="51"/>
      <c r="O1" s="49"/>
      <c r="P1" s="50"/>
      <c r="Q1" s="50"/>
      <c r="R1" s="50"/>
      <c r="S1" s="51"/>
    </row>
    <row r="2">
      <c r="A2" s="52"/>
      <c r="B2" s="53" t="s">
        <v>58</v>
      </c>
      <c r="C2" s="54" t="s">
        <v>357</v>
      </c>
      <c r="D2" s="55"/>
      <c r="E2" s="55"/>
      <c r="F2" s="56"/>
      <c r="G2" s="57" t="s">
        <v>59</v>
      </c>
      <c r="H2" s="58" t="s">
        <v>60</v>
      </c>
      <c r="I2" s="50"/>
      <c r="J2" s="50"/>
      <c r="K2" s="50"/>
      <c r="L2" s="50"/>
      <c r="M2" s="50"/>
      <c r="N2" s="51"/>
      <c r="O2" s="49"/>
      <c r="P2" s="50"/>
      <c r="Q2" s="50"/>
      <c r="R2" s="50"/>
      <c r="S2" s="51"/>
    </row>
    <row r="3">
      <c r="A3" s="59"/>
      <c r="B3" s="60"/>
      <c r="C3" s="60"/>
      <c r="D3" s="60"/>
      <c r="E3" s="60"/>
      <c r="F3" s="60"/>
      <c r="G3" s="60"/>
      <c r="H3" s="60"/>
      <c r="I3" s="60"/>
      <c r="J3" s="60"/>
      <c r="K3" s="60"/>
      <c r="L3" s="60"/>
      <c r="M3" s="60"/>
      <c r="N3" s="60"/>
      <c r="O3" s="49"/>
      <c r="P3" s="50"/>
      <c r="Q3" s="50"/>
      <c r="R3" s="50"/>
      <c r="S3" s="51"/>
    </row>
    <row r="4">
      <c r="A4" s="52"/>
      <c r="B4" s="44"/>
      <c r="C4" s="44"/>
      <c r="D4" s="44"/>
      <c r="E4" s="44"/>
      <c r="F4" s="44"/>
      <c r="G4" s="44"/>
      <c r="H4" s="44"/>
      <c r="I4" s="44"/>
      <c r="J4" s="44"/>
      <c r="K4" s="44"/>
      <c r="L4" s="44"/>
      <c r="M4" s="44"/>
      <c r="N4" s="44"/>
      <c r="O4" s="49"/>
      <c r="P4" s="50"/>
      <c r="Q4" s="50"/>
      <c r="R4" s="50"/>
      <c r="S4" s="51"/>
    </row>
    <row r="5">
      <c r="A5" s="61" t="s">
        <v>61</v>
      </c>
      <c r="B5" s="62" t="s">
        <v>62</v>
      </c>
      <c r="C5" s="62" t="s">
        <v>63</v>
      </c>
      <c r="D5" s="63"/>
      <c r="E5" s="64" t="s">
        <v>64</v>
      </c>
      <c r="F5" s="64" t="s">
        <v>65</v>
      </c>
      <c r="G5" s="63"/>
      <c r="H5" s="63"/>
      <c r="I5" s="64" t="s">
        <v>66</v>
      </c>
      <c r="J5" s="64" t="s">
        <v>67</v>
      </c>
      <c r="K5" s="65" t="s">
        <v>68</v>
      </c>
      <c r="L5" s="50"/>
      <c r="M5" s="51"/>
      <c r="N5" s="66" t="s">
        <v>69</v>
      </c>
      <c r="O5" s="67" t="s">
        <v>70</v>
      </c>
      <c r="S5" s="68"/>
    </row>
    <row r="6">
      <c r="A6" s="61" t="s">
        <v>71</v>
      </c>
      <c r="B6" s="51"/>
      <c r="C6" s="51"/>
      <c r="D6" s="64" t="s">
        <v>72</v>
      </c>
      <c r="E6" s="64" t="s">
        <v>73</v>
      </c>
      <c r="F6" s="64" t="s">
        <v>74</v>
      </c>
      <c r="G6" s="64" t="s">
        <v>75</v>
      </c>
      <c r="H6" s="64" t="s">
        <v>76</v>
      </c>
      <c r="I6" s="64" t="s">
        <v>77</v>
      </c>
      <c r="J6" s="64" t="s">
        <v>78</v>
      </c>
      <c r="K6" s="64" t="s">
        <v>79</v>
      </c>
      <c r="L6" s="64" t="s">
        <v>80</v>
      </c>
      <c r="M6" s="64" t="s">
        <v>81</v>
      </c>
      <c r="N6" s="51"/>
      <c r="O6" s="50"/>
      <c r="P6" s="50"/>
      <c r="Q6" s="50"/>
      <c r="R6" s="50"/>
      <c r="S6" s="51"/>
    </row>
    <row r="7">
      <c r="A7" s="69"/>
      <c r="B7" s="56"/>
      <c r="C7" s="70" t="s">
        <v>82</v>
      </c>
      <c r="D7" s="2"/>
      <c r="E7" s="2"/>
      <c r="F7" s="2"/>
      <c r="G7" s="2"/>
      <c r="H7" s="2"/>
      <c r="I7" s="2"/>
      <c r="J7" s="2"/>
      <c r="K7" s="2"/>
      <c r="L7" s="2"/>
      <c r="M7" s="2"/>
      <c r="N7" s="71" t="s">
        <v>389</v>
      </c>
    </row>
    <row r="8">
      <c r="N8" s="16" t="s">
        <v>390</v>
      </c>
    </row>
    <row r="9">
      <c r="A9" s="16" t="s">
        <v>349</v>
      </c>
      <c r="B9" s="16">
        <v>1.0</v>
      </c>
      <c r="C9" s="19">
        <v>0.6783685879636323</v>
      </c>
      <c r="D9" s="16" t="s">
        <v>156</v>
      </c>
      <c r="E9" s="72" t="s">
        <v>391</v>
      </c>
      <c r="F9" s="16" t="s">
        <v>98</v>
      </c>
      <c r="G9" s="16">
        <v>0.0</v>
      </c>
    </row>
    <row r="10" ht="18.0" customHeight="1">
      <c r="B10" s="16">
        <v>2.0</v>
      </c>
      <c r="C10" s="19">
        <v>0.7691375115755363</v>
      </c>
      <c r="D10" s="16" t="s">
        <v>116</v>
      </c>
      <c r="E10" s="72" t="s">
        <v>117</v>
      </c>
      <c r="F10" s="16" t="s">
        <v>98</v>
      </c>
      <c r="G10" s="16">
        <v>0.0</v>
      </c>
    </row>
    <row r="11">
      <c r="B11" s="16">
        <v>3.0</v>
      </c>
      <c r="C11" s="19">
        <v>0.7711342592592593</v>
      </c>
      <c r="D11" s="16" t="s">
        <v>119</v>
      </c>
      <c r="E11" s="72" t="s">
        <v>120</v>
      </c>
      <c r="F11" s="16" t="s">
        <v>98</v>
      </c>
      <c r="G11" s="16">
        <v>0.0</v>
      </c>
    </row>
    <row r="12">
      <c r="C12" s="113"/>
      <c r="D12" s="2"/>
      <c r="N12" s="84"/>
      <c r="Q12" s="114"/>
    </row>
    <row r="13">
      <c r="B13" s="16">
        <v>4.0</v>
      </c>
      <c r="C13" s="19"/>
      <c r="D13" s="2" t="s">
        <v>97</v>
      </c>
      <c r="E13" s="77" t="s">
        <v>95</v>
      </c>
      <c r="F13" s="16" t="s">
        <v>98</v>
      </c>
      <c r="N13" s="84" t="s">
        <v>392</v>
      </c>
    </row>
    <row r="14">
      <c r="B14" s="16">
        <v>5.0</v>
      </c>
      <c r="C14" s="19"/>
      <c r="D14" s="85" t="s">
        <v>97</v>
      </c>
      <c r="E14" s="77" t="s">
        <v>393</v>
      </c>
      <c r="F14" s="16" t="s">
        <v>98</v>
      </c>
      <c r="N14" s="85" t="s">
        <v>394</v>
      </c>
    </row>
    <row r="15">
      <c r="B15" s="16">
        <v>6.0</v>
      </c>
      <c r="C15" s="19">
        <v>0.8377014814832364</v>
      </c>
      <c r="D15" s="85" t="s">
        <v>97</v>
      </c>
      <c r="E15" s="116" t="s">
        <v>395</v>
      </c>
      <c r="F15" s="16" t="s">
        <v>98</v>
      </c>
      <c r="N15" s="85" t="s">
        <v>396</v>
      </c>
    </row>
    <row r="16">
      <c r="B16" s="16">
        <v>7.0</v>
      </c>
      <c r="C16" s="19"/>
      <c r="D16" s="85" t="s">
        <v>97</v>
      </c>
      <c r="E16" s="116" t="s">
        <v>397</v>
      </c>
      <c r="F16" s="16" t="s">
        <v>98</v>
      </c>
      <c r="G16" s="16"/>
      <c r="N16" s="85" t="s">
        <v>398</v>
      </c>
    </row>
    <row r="17">
      <c r="B17" s="16">
        <v>8.0</v>
      </c>
      <c r="C17" s="19">
        <v>0.8422493634279817</v>
      </c>
      <c r="D17" s="85" t="s">
        <v>97</v>
      </c>
      <c r="E17" s="77" t="s">
        <v>399</v>
      </c>
      <c r="F17" s="16" t="s">
        <v>98</v>
      </c>
      <c r="G17" s="16"/>
      <c r="N17" s="85" t="s">
        <v>400</v>
      </c>
    </row>
    <row r="18">
      <c r="C18" s="19"/>
      <c r="D18" s="2"/>
      <c r="E18" s="14"/>
      <c r="F18" s="2"/>
    </row>
    <row r="19">
      <c r="C19" s="115"/>
    </row>
    <row r="20">
      <c r="B20" s="16">
        <v>9.0</v>
      </c>
      <c r="C20" s="19">
        <v>0.8749122222216101</v>
      </c>
      <c r="D20" s="2" t="s">
        <v>169</v>
      </c>
      <c r="E20" s="97">
        <v>30.0</v>
      </c>
      <c r="F20" s="2" t="s">
        <v>98</v>
      </c>
      <c r="G20" s="11" t="s">
        <v>401</v>
      </c>
      <c r="H20" s="11">
        <v>950.0</v>
      </c>
      <c r="I20" s="2"/>
      <c r="J20" s="97"/>
      <c r="L20" s="2"/>
      <c r="M20" s="2"/>
      <c r="N20" s="11" t="s">
        <v>402</v>
      </c>
      <c r="O20" s="16" t="s">
        <v>403</v>
      </c>
    </row>
    <row r="21">
      <c r="B21" s="16">
        <v>10.0</v>
      </c>
      <c r="C21" s="19">
        <v>0.8769907407407408</v>
      </c>
      <c r="D21" s="2" t="s">
        <v>169</v>
      </c>
      <c r="E21" s="14">
        <v>30.0</v>
      </c>
      <c r="F21" s="2" t="s">
        <v>98</v>
      </c>
      <c r="G21" s="11"/>
      <c r="H21" s="11">
        <v>950.0</v>
      </c>
      <c r="I21" s="2"/>
      <c r="J21" s="2"/>
      <c r="K21" s="2"/>
      <c r="L21" s="11"/>
      <c r="M21" s="2"/>
      <c r="N21" s="11" t="s">
        <v>404</v>
      </c>
    </row>
    <row r="22">
      <c r="B22" s="16">
        <v>11.0</v>
      </c>
      <c r="C22" s="19">
        <v>0.8833585416650749</v>
      </c>
      <c r="D22" s="2" t="s">
        <v>131</v>
      </c>
      <c r="E22" s="97">
        <v>240.0</v>
      </c>
      <c r="F22" s="2" t="s">
        <v>98</v>
      </c>
      <c r="G22" s="2"/>
      <c r="H22" s="11">
        <v>950.0</v>
      </c>
      <c r="I22" s="2"/>
      <c r="J22" s="2"/>
      <c r="K22" s="11" t="s">
        <v>176</v>
      </c>
      <c r="L22" s="11" t="s">
        <v>405</v>
      </c>
      <c r="M22" s="2"/>
      <c r="N22" s="11" t="s">
        <v>404</v>
      </c>
    </row>
    <row r="23">
      <c r="B23" s="16">
        <v>12.0</v>
      </c>
      <c r="C23" s="19">
        <v>0.887503888887295</v>
      </c>
      <c r="D23" s="2" t="s">
        <v>131</v>
      </c>
      <c r="E23" s="97">
        <v>240.0</v>
      </c>
      <c r="F23" s="2" t="s">
        <v>98</v>
      </c>
      <c r="G23" s="11"/>
      <c r="H23" s="11">
        <v>950.0</v>
      </c>
      <c r="I23" s="2"/>
      <c r="J23" s="2"/>
      <c r="K23" s="11"/>
      <c r="L23" s="11" t="s">
        <v>225</v>
      </c>
      <c r="M23" s="2"/>
      <c r="N23" s="11" t="s">
        <v>404</v>
      </c>
    </row>
    <row r="24">
      <c r="B24" s="16">
        <v>13.0</v>
      </c>
      <c r="C24" s="19">
        <v>0.8922494097205345</v>
      </c>
      <c r="D24" s="2" t="s">
        <v>131</v>
      </c>
      <c r="E24" s="97">
        <v>240.0</v>
      </c>
      <c r="F24" s="2" t="s">
        <v>98</v>
      </c>
      <c r="G24" s="11"/>
      <c r="H24" s="11">
        <v>950.0</v>
      </c>
      <c r="I24" s="2"/>
      <c r="J24" s="2"/>
      <c r="K24" s="11" t="s">
        <v>176</v>
      </c>
      <c r="L24" s="11">
        <v>0.0</v>
      </c>
      <c r="M24" s="2"/>
      <c r="N24" s="11" t="s">
        <v>404</v>
      </c>
    </row>
    <row r="26">
      <c r="B26" s="16">
        <v>14.0</v>
      </c>
      <c r="C26" s="19"/>
      <c r="D26" s="11" t="s">
        <v>169</v>
      </c>
      <c r="E26" s="14">
        <v>240.0</v>
      </c>
      <c r="F26" s="16" t="s">
        <v>98</v>
      </c>
      <c r="G26" s="16" t="s">
        <v>406</v>
      </c>
      <c r="H26" s="16">
        <v>950.0</v>
      </c>
      <c r="I26" s="16" t="s">
        <v>372</v>
      </c>
      <c r="N26" s="16" t="s">
        <v>403</v>
      </c>
    </row>
    <row r="27">
      <c r="B27" s="16">
        <v>15.0</v>
      </c>
      <c r="C27" s="19">
        <v>0.9039747916685883</v>
      </c>
      <c r="D27" s="11" t="s">
        <v>169</v>
      </c>
      <c r="E27" s="14">
        <v>240.0</v>
      </c>
      <c r="F27" s="16" t="s">
        <v>98</v>
      </c>
      <c r="G27" s="16" t="s">
        <v>406</v>
      </c>
      <c r="H27" s="16">
        <v>910.0</v>
      </c>
      <c r="I27" s="16" t="s">
        <v>372</v>
      </c>
      <c r="N27" s="16" t="s">
        <v>403</v>
      </c>
    </row>
    <row r="28">
      <c r="B28" s="16">
        <v>16.0</v>
      </c>
      <c r="C28" s="19">
        <v>0.9099048611096805</v>
      </c>
      <c r="D28" s="16" t="s">
        <v>131</v>
      </c>
      <c r="E28" s="16">
        <v>1800.0</v>
      </c>
      <c r="F28" s="16" t="s">
        <v>98</v>
      </c>
      <c r="G28" s="16" t="s">
        <v>407</v>
      </c>
      <c r="H28" s="16">
        <v>930.0</v>
      </c>
      <c r="I28" s="16" t="s">
        <v>372</v>
      </c>
      <c r="J28" s="16" t="s">
        <v>408</v>
      </c>
      <c r="N28" s="16" t="s">
        <v>189</v>
      </c>
    </row>
    <row r="29">
      <c r="B29" s="16">
        <v>17.0</v>
      </c>
      <c r="C29" s="19"/>
      <c r="D29" s="16" t="s">
        <v>131</v>
      </c>
      <c r="E29" s="72">
        <v>1800.0</v>
      </c>
      <c r="F29" s="16" t="s">
        <v>98</v>
      </c>
      <c r="H29" s="16">
        <v>930.0</v>
      </c>
      <c r="I29" s="16" t="s">
        <v>372</v>
      </c>
      <c r="J29" s="16" t="s">
        <v>409</v>
      </c>
      <c r="N29" s="16" t="s">
        <v>410</v>
      </c>
    </row>
    <row r="30">
      <c r="B30" s="16">
        <v>18.0</v>
      </c>
      <c r="C30" s="19">
        <v>0.9549595254648011</v>
      </c>
      <c r="D30" s="16" t="s">
        <v>116</v>
      </c>
      <c r="E30" s="72" t="s">
        <v>117</v>
      </c>
      <c r="F30" s="16" t="s">
        <v>98</v>
      </c>
    </row>
    <row r="31">
      <c r="B31" s="16">
        <v>19.0</v>
      </c>
      <c r="C31" s="19">
        <v>0.958027013890387</v>
      </c>
      <c r="D31" s="16" t="s">
        <v>119</v>
      </c>
      <c r="E31" s="72" t="s">
        <v>120</v>
      </c>
      <c r="F31" s="16" t="s">
        <v>98</v>
      </c>
    </row>
    <row r="32">
      <c r="B32" s="16">
        <v>20.0</v>
      </c>
      <c r="C32" s="19">
        <v>0.9618091898155399</v>
      </c>
      <c r="D32" s="16" t="s">
        <v>131</v>
      </c>
      <c r="E32" s="72">
        <v>1800.0</v>
      </c>
      <c r="F32" s="16" t="s">
        <v>98</v>
      </c>
      <c r="H32" s="16">
        <v>930.0</v>
      </c>
      <c r="I32" s="16" t="s">
        <v>372</v>
      </c>
      <c r="J32" s="16" t="s">
        <v>411</v>
      </c>
      <c r="N32" s="16" t="s">
        <v>412</v>
      </c>
    </row>
    <row r="33">
      <c r="B33" s="16">
        <v>21.0</v>
      </c>
      <c r="C33" s="19">
        <v>6.247453711694106E-4</v>
      </c>
      <c r="D33" s="16" t="s">
        <v>131</v>
      </c>
      <c r="E33" s="72">
        <v>1800.0</v>
      </c>
      <c r="F33" s="16" t="s">
        <v>98</v>
      </c>
      <c r="G33" s="16" t="s">
        <v>413</v>
      </c>
      <c r="H33" s="16">
        <v>930.0</v>
      </c>
      <c r="I33" s="16" t="s">
        <v>372</v>
      </c>
      <c r="J33" s="16" t="s">
        <v>414</v>
      </c>
      <c r="N33" s="16" t="s">
        <v>415</v>
      </c>
    </row>
    <row r="35">
      <c r="A35" s="16" t="s">
        <v>32</v>
      </c>
      <c r="B35" s="16">
        <v>22.0</v>
      </c>
      <c r="C35" s="19">
        <v>0.05469103009090759</v>
      </c>
      <c r="D35" s="16" t="s">
        <v>116</v>
      </c>
      <c r="E35" s="72" t="s">
        <v>117</v>
      </c>
      <c r="F35" s="16" t="s">
        <v>98</v>
      </c>
    </row>
    <row r="36">
      <c r="B36" s="16">
        <v>23.0</v>
      </c>
      <c r="D36" s="16" t="s">
        <v>119</v>
      </c>
      <c r="E36" s="72" t="s">
        <v>120</v>
      </c>
      <c r="F36" s="16" t="s">
        <v>98</v>
      </c>
    </row>
    <row r="37">
      <c r="B37" s="16">
        <v>24.0</v>
      </c>
      <c r="C37" s="19">
        <v>0.06087917824333999</v>
      </c>
      <c r="D37" s="11" t="s">
        <v>169</v>
      </c>
      <c r="E37" s="14">
        <v>260.0</v>
      </c>
      <c r="F37" s="16" t="s">
        <v>98</v>
      </c>
      <c r="G37" s="16" t="s">
        <v>416</v>
      </c>
      <c r="H37" s="16">
        <v>950.0</v>
      </c>
      <c r="I37" s="16" t="s">
        <v>372</v>
      </c>
    </row>
    <row r="38">
      <c r="B38" s="16">
        <v>25.0</v>
      </c>
      <c r="C38" s="19">
        <v>0.06762309027544688</v>
      </c>
      <c r="D38" s="16" t="s">
        <v>131</v>
      </c>
      <c r="E38" s="72">
        <v>1800.0</v>
      </c>
      <c r="F38" s="16" t="s">
        <v>98</v>
      </c>
      <c r="G38" s="16" t="s">
        <v>332</v>
      </c>
      <c r="H38" s="16">
        <v>950.0</v>
      </c>
      <c r="I38" s="72" t="s">
        <v>133</v>
      </c>
      <c r="N38" s="16" t="s">
        <v>185</v>
      </c>
    </row>
    <row r="39">
      <c r="B39" s="16">
        <v>26.0</v>
      </c>
      <c r="C39" s="19">
        <v>0.09012731481481481</v>
      </c>
      <c r="D39" s="16" t="s">
        <v>131</v>
      </c>
      <c r="E39" s="72">
        <v>1800.0</v>
      </c>
      <c r="F39" s="16" t="s">
        <v>98</v>
      </c>
      <c r="H39" s="16">
        <v>950.0</v>
      </c>
      <c r="I39" s="72" t="s">
        <v>133</v>
      </c>
      <c r="N39" s="16" t="s">
        <v>417</v>
      </c>
    </row>
    <row r="40">
      <c r="B40" s="16">
        <v>27.0</v>
      </c>
      <c r="D40" s="16" t="s">
        <v>119</v>
      </c>
      <c r="E40" s="72" t="s">
        <v>120</v>
      </c>
      <c r="F40" s="16" t="s">
        <v>98</v>
      </c>
      <c r="I40" s="95"/>
    </row>
    <row r="41">
      <c r="B41" s="16">
        <v>28.0</v>
      </c>
      <c r="C41" s="19">
        <v>0.11309027777777778</v>
      </c>
      <c r="D41" s="16" t="s">
        <v>116</v>
      </c>
      <c r="E41" s="72" t="s">
        <v>117</v>
      </c>
      <c r="F41" s="16" t="s">
        <v>98</v>
      </c>
      <c r="I41" s="95"/>
      <c r="N41" s="16" t="s">
        <v>418</v>
      </c>
    </row>
    <row r="42" ht="17.25" customHeight="1">
      <c r="E42" s="72"/>
      <c r="I42" s="72"/>
    </row>
    <row r="43" ht="17.25" customHeight="1">
      <c r="E43" s="72"/>
      <c r="I43" s="72"/>
    </row>
    <row r="44" ht="17.25" customHeight="1">
      <c r="E44" s="72"/>
      <c r="I44" s="72"/>
    </row>
    <row r="45">
      <c r="E45" s="72"/>
      <c r="I45" s="72"/>
    </row>
    <row r="46">
      <c r="E46" s="72"/>
      <c r="I46" s="72"/>
    </row>
  </sheetData>
  <mergeCells count="13">
    <mergeCell ref="B5:B6"/>
    <mergeCell ref="C5:C6"/>
    <mergeCell ref="K5:M5"/>
    <mergeCell ref="N5:N6"/>
    <mergeCell ref="O5:S6"/>
    <mergeCell ref="O7:S7"/>
    <mergeCell ref="C1:F1"/>
    <mergeCell ref="H1:N1"/>
    <mergeCell ref="O1:S1"/>
    <mergeCell ref="H2:N2"/>
    <mergeCell ref="O2:S2"/>
    <mergeCell ref="O3:S3"/>
    <mergeCell ref="O4:S4"/>
  </mergeCells>
  <drawing r:id="rId1"/>
</worksheet>
</file>

<file path=xl/worksheets/sheet1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6.0" topLeftCell="A7" activePane="bottomLeft" state="frozen"/>
      <selection activeCell="B8" sqref="B8" pane="bottomLeft"/>
    </sheetView>
  </sheetViews>
  <sheetFormatPr customHeight="1" defaultColWidth="12.63" defaultRowHeight="15.75"/>
  <cols>
    <col customWidth="1" min="1" max="1" width="20.75"/>
    <col customWidth="1" min="5" max="5" width="13.5"/>
    <col customWidth="1" min="6" max="6" width="12.75"/>
    <col customWidth="1" min="7" max="7" width="12.38"/>
    <col customWidth="1" min="8" max="8" width="17.63"/>
    <col customWidth="1" min="14" max="14" width="30.88"/>
  </cols>
  <sheetData>
    <row r="1">
      <c r="A1" s="54"/>
      <c r="B1" s="45" t="s">
        <v>56</v>
      </c>
      <c r="C1" s="112">
        <v>45363.0</v>
      </c>
      <c r="D1" s="47"/>
      <c r="E1" s="47"/>
      <c r="F1" s="48"/>
      <c r="G1" s="45" t="s">
        <v>57</v>
      </c>
      <c r="H1" s="91" t="s">
        <v>419</v>
      </c>
      <c r="I1" s="50"/>
      <c r="J1" s="50"/>
      <c r="K1" s="50"/>
      <c r="L1" s="50"/>
      <c r="M1" s="50"/>
      <c r="N1" s="51"/>
      <c r="O1" s="49"/>
      <c r="P1" s="50"/>
      <c r="Q1" s="50"/>
      <c r="R1" s="50"/>
      <c r="S1" s="51"/>
    </row>
    <row r="2">
      <c r="A2" s="52"/>
      <c r="B2" s="53" t="s">
        <v>58</v>
      </c>
      <c r="C2" s="54" t="s">
        <v>357</v>
      </c>
      <c r="D2" s="55"/>
      <c r="E2" s="55"/>
      <c r="F2" s="56"/>
      <c r="G2" s="57" t="s">
        <v>59</v>
      </c>
      <c r="H2" s="58" t="s">
        <v>60</v>
      </c>
      <c r="I2" s="50"/>
      <c r="J2" s="50"/>
      <c r="K2" s="50"/>
      <c r="L2" s="50"/>
      <c r="M2" s="50"/>
      <c r="N2" s="51"/>
      <c r="O2" s="49"/>
      <c r="P2" s="50"/>
      <c r="Q2" s="50"/>
      <c r="R2" s="50"/>
      <c r="S2" s="51"/>
    </row>
    <row r="3">
      <c r="A3" s="59"/>
      <c r="B3" s="60"/>
      <c r="C3" s="60"/>
      <c r="D3" s="60"/>
      <c r="E3" s="60"/>
      <c r="F3" s="60"/>
      <c r="G3" s="60"/>
      <c r="H3" s="60"/>
      <c r="I3" s="60"/>
      <c r="J3" s="60"/>
      <c r="K3" s="60"/>
      <c r="L3" s="60"/>
      <c r="M3" s="60"/>
      <c r="N3" s="60"/>
      <c r="O3" s="49"/>
      <c r="P3" s="50"/>
      <c r="Q3" s="50"/>
      <c r="R3" s="50"/>
      <c r="S3" s="51"/>
    </row>
    <row r="4">
      <c r="A4" s="52"/>
      <c r="B4" s="44"/>
      <c r="C4" s="44"/>
      <c r="D4" s="44"/>
      <c r="E4" s="44"/>
      <c r="F4" s="44"/>
      <c r="G4" s="44"/>
      <c r="H4" s="44"/>
      <c r="I4" s="44"/>
      <c r="J4" s="44"/>
      <c r="K4" s="44"/>
      <c r="L4" s="44"/>
      <c r="M4" s="44"/>
      <c r="N4" s="44"/>
      <c r="O4" s="49"/>
      <c r="P4" s="50"/>
      <c r="Q4" s="50"/>
      <c r="R4" s="50"/>
      <c r="S4" s="51"/>
    </row>
    <row r="5">
      <c r="A5" s="61" t="s">
        <v>61</v>
      </c>
      <c r="B5" s="62" t="s">
        <v>62</v>
      </c>
      <c r="C5" s="62" t="s">
        <v>63</v>
      </c>
      <c r="D5" s="63"/>
      <c r="E5" s="64" t="s">
        <v>64</v>
      </c>
      <c r="F5" s="64" t="s">
        <v>65</v>
      </c>
      <c r="G5" s="63"/>
      <c r="H5" s="63"/>
      <c r="I5" s="64" t="s">
        <v>66</v>
      </c>
      <c r="J5" s="64" t="s">
        <v>67</v>
      </c>
      <c r="K5" s="65" t="s">
        <v>68</v>
      </c>
      <c r="L5" s="50"/>
      <c r="M5" s="51"/>
      <c r="N5" s="66" t="s">
        <v>69</v>
      </c>
      <c r="O5" s="67" t="s">
        <v>70</v>
      </c>
      <c r="S5" s="68"/>
    </row>
    <row r="6">
      <c r="A6" s="61" t="s">
        <v>71</v>
      </c>
      <c r="B6" s="51"/>
      <c r="C6" s="51"/>
      <c r="D6" s="64" t="s">
        <v>72</v>
      </c>
      <c r="E6" s="64" t="s">
        <v>73</v>
      </c>
      <c r="F6" s="64" t="s">
        <v>74</v>
      </c>
      <c r="G6" s="64" t="s">
        <v>75</v>
      </c>
      <c r="H6" s="64" t="s">
        <v>76</v>
      </c>
      <c r="I6" s="64" t="s">
        <v>77</v>
      </c>
      <c r="J6" s="64" t="s">
        <v>78</v>
      </c>
      <c r="K6" s="64" t="s">
        <v>79</v>
      </c>
      <c r="L6" s="64" t="s">
        <v>80</v>
      </c>
      <c r="M6" s="64" t="s">
        <v>81</v>
      </c>
      <c r="N6" s="51"/>
      <c r="O6" s="50"/>
      <c r="P6" s="50"/>
      <c r="Q6" s="50"/>
      <c r="R6" s="50"/>
      <c r="S6" s="51"/>
    </row>
    <row r="7">
      <c r="A7" s="69"/>
      <c r="B7" s="56"/>
      <c r="C7" s="70" t="s">
        <v>82</v>
      </c>
      <c r="D7" s="2"/>
      <c r="E7" s="2"/>
      <c r="F7" s="2"/>
      <c r="G7" s="2"/>
      <c r="H7" s="2"/>
      <c r="I7" s="2"/>
      <c r="J7" s="2"/>
      <c r="K7" s="2"/>
      <c r="L7" s="2"/>
      <c r="M7" s="2"/>
      <c r="N7" s="71" t="s">
        <v>83</v>
      </c>
    </row>
    <row r="8">
      <c r="N8" s="16" t="s">
        <v>420</v>
      </c>
    </row>
    <row r="9">
      <c r="A9" s="16" t="s">
        <v>29</v>
      </c>
      <c r="C9" s="19"/>
      <c r="E9" s="72"/>
    </row>
    <row r="10" ht="18.0" customHeight="1">
      <c r="B10" s="16">
        <v>1.0</v>
      </c>
      <c r="C10" s="19"/>
      <c r="D10" s="16" t="s">
        <v>116</v>
      </c>
      <c r="E10" s="72" t="s">
        <v>117</v>
      </c>
      <c r="F10" s="16" t="s">
        <v>98</v>
      </c>
      <c r="G10" s="16">
        <v>0.0</v>
      </c>
      <c r="N10" s="16" t="s">
        <v>376</v>
      </c>
    </row>
    <row r="11">
      <c r="B11" s="16">
        <v>2.0</v>
      </c>
      <c r="C11" s="19">
        <v>0.8626686458301265</v>
      </c>
      <c r="D11" s="16" t="s">
        <v>119</v>
      </c>
      <c r="E11" s="72" t="s">
        <v>120</v>
      </c>
      <c r="F11" s="16" t="s">
        <v>98</v>
      </c>
      <c r="G11" s="16">
        <v>0.0</v>
      </c>
      <c r="N11" s="16" t="s">
        <v>376</v>
      </c>
    </row>
    <row r="12">
      <c r="C12" s="113"/>
      <c r="D12" s="2"/>
      <c r="N12" s="84"/>
      <c r="Q12" s="114"/>
    </row>
    <row r="13">
      <c r="A13" s="16" t="s">
        <v>32</v>
      </c>
      <c r="C13" s="19"/>
      <c r="D13" s="2"/>
      <c r="N13" s="117" t="s">
        <v>421</v>
      </c>
    </row>
    <row r="14">
      <c r="C14" s="19"/>
    </row>
    <row r="15">
      <c r="C15" s="19"/>
      <c r="E15" s="116"/>
    </row>
    <row r="16">
      <c r="C16" s="19"/>
      <c r="E16" s="116"/>
    </row>
    <row r="17">
      <c r="C17" s="19"/>
    </row>
    <row r="18">
      <c r="C18" s="19"/>
      <c r="D18" s="2"/>
      <c r="E18" s="14"/>
      <c r="F18" s="2"/>
    </row>
    <row r="19">
      <c r="C19" s="115"/>
    </row>
    <row r="20">
      <c r="C20" s="19"/>
      <c r="D20" s="2"/>
      <c r="E20" s="97"/>
      <c r="F20" s="2"/>
      <c r="G20" s="11"/>
      <c r="H20" s="11"/>
      <c r="I20" s="2"/>
      <c r="J20" s="97"/>
      <c r="L20" s="2"/>
      <c r="M20" s="2"/>
      <c r="N20" s="11"/>
    </row>
    <row r="21">
      <c r="C21" s="19"/>
      <c r="D21" s="2"/>
      <c r="E21" s="14"/>
      <c r="F21" s="2"/>
      <c r="G21" s="11"/>
      <c r="H21" s="11"/>
      <c r="I21" s="2"/>
      <c r="J21" s="2"/>
      <c r="K21" s="2"/>
      <c r="L21" s="11"/>
      <c r="M21" s="2"/>
      <c r="N21" s="11"/>
    </row>
    <row r="22">
      <c r="C22" s="19"/>
      <c r="D22" s="2"/>
      <c r="E22" s="97"/>
      <c r="F22" s="2"/>
      <c r="G22" s="2"/>
      <c r="H22" s="11"/>
      <c r="I22" s="2"/>
      <c r="J22" s="2"/>
      <c r="K22" s="11"/>
      <c r="L22" s="11"/>
      <c r="M22" s="2"/>
      <c r="N22" s="11"/>
    </row>
    <row r="23">
      <c r="C23" s="19"/>
      <c r="D23" s="2"/>
      <c r="E23" s="97"/>
      <c r="F23" s="2"/>
      <c r="G23" s="11"/>
      <c r="H23" s="11"/>
      <c r="I23" s="2"/>
      <c r="J23" s="2"/>
      <c r="K23" s="11"/>
      <c r="L23" s="11"/>
      <c r="M23" s="2"/>
      <c r="N23" s="11"/>
    </row>
    <row r="24">
      <c r="C24" s="19"/>
      <c r="D24" s="2"/>
      <c r="E24" s="97"/>
      <c r="F24" s="2"/>
      <c r="G24" s="11"/>
      <c r="H24" s="11"/>
      <c r="I24" s="2"/>
      <c r="J24" s="2"/>
      <c r="K24" s="11"/>
      <c r="L24" s="11"/>
      <c r="M24" s="2"/>
      <c r="N24" s="11"/>
    </row>
    <row r="26">
      <c r="C26" s="19"/>
      <c r="D26" s="11"/>
      <c r="E26" s="14"/>
    </row>
    <row r="27">
      <c r="C27" s="19"/>
      <c r="D27" s="11"/>
      <c r="E27" s="14"/>
    </row>
    <row r="28">
      <c r="C28" s="19"/>
    </row>
    <row r="29">
      <c r="C29" s="19"/>
      <c r="E29" s="72"/>
    </row>
    <row r="30">
      <c r="C30" s="19"/>
      <c r="E30" s="72"/>
    </row>
    <row r="31">
      <c r="C31" s="19"/>
      <c r="E31" s="72"/>
    </row>
    <row r="32">
      <c r="C32" s="19"/>
      <c r="E32" s="72"/>
    </row>
    <row r="33">
      <c r="C33" s="19"/>
      <c r="E33" s="72"/>
    </row>
    <row r="35">
      <c r="C35" s="19"/>
      <c r="E35" s="72"/>
    </row>
    <row r="36">
      <c r="E36" s="72"/>
    </row>
    <row r="37">
      <c r="C37" s="19"/>
      <c r="D37" s="11"/>
      <c r="E37" s="14"/>
    </row>
    <row r="38">
      <c r="C38" s="19"/>
      <c r="E38" s="72"/>
      <c r="I38" s="72"/>
    </row>
    <row r="39">
      <c r="C39" s="19"/>
      <c r="E39" s="72"/>
      <c r="I39" s="72"/>
    </row>
    <row r="40">
      <c r="E40" s="72"/>
      <c r="I40" s="95"/>
    </row>
    <row r="41">
      <c r="C41" s="19"/>
      <c r="E41" s="72"/>
      <c r="I41" s="95"/>
    </row>
    <row r="42" ht="17.25" customHeight="1">
      <c r="E42" s="72"/>
      <c r="I42" s="72"/>
    </row>
    <row r="43" ht="17.25" customHeight="1">
      <c r="E43" s="72"/>
      <c r="I43" s="72"/>
    </row>
    <row r="44" ht="17.25" customHeight="1">
      <c r="E44" s="72"/>
      <c r="I44" s="72"/>
    </row>
    <row r="45">
      <c r="E45" s="72"/>
      <c r="I45" s="72"/>
    </row>
    <row r="46">
      <c r="E46" s="72"/>
      <c r="I46" s="72"/>
    </row>
  </sheetData>
  <mergeCells count="13">
    <mergeCell ref="B5:B6"/>
    <mergeCell ref="C5:C6"/>
    <mergeCell ref="K5:M5"/>
    <mergeCell ref="N5:N6"/>
    <mergeCell ref="O5:S6"/>
    <mergeCell ref="O7:S7"/>
    <mergeCell ref="C1:F1"/>
    <mergeCell ref="H1:N1"/>
    <mergeCell ref="O1:S1"/>
    <mergeCell ref="H2:N2"/>
    <mergeCell ref="O2:S2"/>
    <mergeCell ref="O3:S3"/>
    <mergeCell ref="O4:S4"/>
  </mergeCells>
  <drawing r:id="rId1"/>
</worksheet>
</file>

<file path=xl/worksheets/sheet19.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6.0" topLeftCell="A7" activePane="bottomLeft" state="frozen"/>
      <selection activeCell="B8" sqref="B8" pane="bottomLeft"/>
    </sheetView>
  </sheetViews>
  <sheetFormatPr customHeight="1" defaultColWidth="12.63" defaultRowHeight="15.75"/>
  <cols>
    <col customWidth="1" min="14" max="14" width="30.88"/>
  </cols>
  <sheetData>
    <row r="1">
      <c r="A1" s="44"/>
      <c r="B1" s="45" t="s">
        <v>56</v>
      </c>
      <c r="C1" s="112">
        <v>45394.0</v>
      </c>
      <c r="D1" s="47"/>
      <c r="E1" s="47"/>
      <c r="F1" s="48"/>
      <c r="G1" s="45" t="s">
        <v>57</v>
      </c>
      <c r="H1" s="91" t="s">
        <v>422</v>
      </c>
      <c r="I1" s="50"/>
      <c r="J1" s="50"/>
      <c r="K1" s="50"/>
      <c r="L1" s="50"/>
      <c r="M1" s="50"/>
      <c r="N1" s="51"/>
      <c r="O1" s="49"/>
      <c r="P1" s="50"/>
      <c r="Q1" s="50"/>
      <c r="R1" s="50"/>
      <c r="S1" s="51"/>
    </row>
    <row r="2">
      <c r="A2" s="52"/>
      <c r="B2" s="53" t="s">
        <v>58</v>
      </c>
      <c r="C2" s="54" t="s">
        <v>423</v>
      </c>
      <c r="D2" s="55"/>
      <c r="E2" s="55"/>
      <c r="F2" s="56"/>
      <c r="G2" s="57" t="s">
        <v>59</v>
      </c>
      <c r="H2" s="58" t="s">
        <v>60</v>
      </c>
      <c r="I2" s="50"/>
      <c r="J2" s="50"/>
      <c r="K2" s="50"/>
      <c r="L2" s="50"/>
      <c r="M2" s="50"/>
      <c r="N2" s="51"/>
      <c r="O2" s="49"/>
      <c r="P2" s="50"/>
      <c r="Q2" s="50"/>
      <c r="R2" s="50"/>
      <c r="S2" s="51"/>
    </row>
    <row r="3">
      <c r="A3" s="59"/>
      <c r="B3" s="60"/>
      <c r="C3" s="60"/>
      <c r="D3" s="60"/>
      <c r="E3" s="60"/>
      <c r="F3" s="60"/>
      <c r="G3" s="60"/>
      <c r="H3" s="60"/>
      <c r="I3" s="60"/>
      <c r="J3" s="60"/>
      <c r="K3" s="60"/>
      <c r="L3" s="60"/>
      <c r="M3" s="60"/>
      <c r="N3" s="60"/>
      <c r="O3" s="49"/>
      <c r="P3" s="50"/>
      <c r="Q3" s="50"/>
      <c r="R3" s="50"/>
      <c r="S3" s="51"/>
    </row>
    <row r="4">
      <c r="A4" s="52"/>
      <c r="B4" s="44"/>
      <c r="C4" s="44"/>
      <c r="D4" s="44"/>
      <c r="E4" s="44"/>
      <c r="F4" s="44"/>
      <c r="G4" s="44"/>
      <c r="H4" s="44"/>
      <c r="I4" s="44"/>
      <c r="J4" s="44"/>
      <c r="K4" s="44"/>
      <c r="L4" s="44"/>
      <c r="M4" s="44"/>
      <c r="N4" s="44"/>
      <c r="O4" s="49"/>
      <c r="P4" s="50"/>
      <c r="Q4" s="50"/>
      <c r="R4" s="50"/>
      <c r="S4" s="51"/>
    </row>
    <row r="5">
      <c r="A5" s="61" t="s">
        <v>61</v>
      </c>
      <c r="B5" s="62" t="s">
        <v>62</v>
      </c>
      <c r="C5" s="62" t="s">
        <v>63</v>
      </c>
      <c r="D5" s="63"/>
      <c r="E5" s="64" t="s">
        <v>64</v>
      </c>
      <c r="F5" s="64" t="s">
        <v>65</v>
      </c>
      <c r="G5" s="63"/>
      <c r="H5" s="63"/>
      <c r="I5" s="64" t="s">
        <v>66</v>
      </c>
      <c r="J5" s="64" t="s">
        <v>67</v>
      </c>
      <c r="K5" s="65" t="s">
        <v>68</v>
      </c>
      <c r="L5" s="50"/>
      <c r="M5" s="51"/>
      <c r="N5" s="66" t="s">
        <v>69</v>
      </c>
      <c r="O5" s="67" t="s">
        <v>70</v>
      </c>
      <c r="S5" s="68"/>
    </row>
    <row r="6">
      <c r="A6" s="61" t="s">
        <v>71</v>
      </c>
      <c r="B6" s="51"/>
      <c r="C6" s="51"/>
      <c r="D6" s="64" t="s">
        <v>72</v>
      </c>
      <c r="E6" s="64" t="s">
        <v>73</v>
      </c>
      <c r="F6" s="64" t="s">
        <v>74</v>
      </c>
      <c r="G6" s="64" t="s">
        <v>75</v>
      </c>
      <c r="H6" s="64" t="s">
        <v>76</v>
      </c>
      <c r="I6" s="64" t="s">
        <v>77</v>
      </c>
      <c r="J6" s="64" t="s">
        <v>78</v>
      </c>
      <c r="K6" s="64" t="s">
        <v>79</v>
      </c>
      <c r="L6" s="64" t="s">
        <v>80</v>
      </c>
      <c r="M6" s="64" t="s">
        <v>81</v>
      </c>
      <c r="N6" s="51"/>
      <c r="O6" s="50"/>
      <c r="P6" s="50"/>
      <c r="Q6" s="50"/>
      <c r="R6" s="50"/>
      <c r="S6" s="51"/>
    </row>
    <row r="7">
      <c r="A7" s="69"/>
      <c r="B7" s="56"/>
      <c r="C7" s="70" t="s">
        <v>82</v>
      </c>
      <c r="D7" s="2"/>
      <c r="E7" s="2"/>
      <c r="F7" s="2"/>
      <c r="G7" s="2"/>
      <c r="H7" s="2"/>
      <c r="I7" s="2"/>
      <c r="J7" s="2"/>
      <c r="K7" s="2"/>
      <c r="L7" s="2"/>
      <c r="M7" s="2"/>
      <c r="N7" s="71" t="s">
        <v>424</v>
      </c>
    </row>
    <row r="8">
      <c r="A8" s="16" t="s">
        <v>29</v>
      </c>
      <c r="N8" s="16" t="s">
        <v>114</v>
      </c>
    </row>
    <row r="9">
      <c r="D9" s="16"/>
      <c r="E9" s="72"/>
      <c r="F9" s="16"/>
    </row>
    <row r="10">
      <c r="B10" s="16">
        <v>1.0</v>
      </c>
      <c r="C10" s="19">
        <v>0.7882946296303999</v>
      </c>
      <c r="D10" s="16" t="s">
        <v>119</v>
      </c>
      <c r="E10" s="72" t="s">
        <v>120</v>
      </c>
      <c r="F10" s="16" t="s">
        <v>98</v>
      </c>
      <c r="N10" s="16" t="s">
        <v>425</v>
      </c>
    </row>
    <row r="11">
      <c r="B11" s="16">
        <v>2.0</v>
      </c>
      <c r="C11" s="19">
        <v>0.7920717592592592</v>
      </c>
      <c r="D11" s="16" t="s">
        <v>116</v>
      </c>
      <c r="E11" s="72" t="s">
        <v>117</v>
      </c>
      <c r="F11" s="16" t="s">
        <v>98</v>
      </c>
      <c r="N11" s="16" t="s">
        <v>273</v>
      </c>
    </row>
    <row r="12">
      <c r="E12" s="72"/>
    </row>
    <row r="13">
      <c r="B13" s="16">
        <v>3.0</v>
      </c>
      <c r="C13" s="19">
        <v>0.9024181481509004</v>
      </c>
      <c r="D13" s="16" t="s">
        <v>169</v>
      </c>
      <c r="E13" s="72">
        <v>300.0</v>
      </c>
      <c r="F13" s="16" t="s">
        <v>98</v>
      </c>
      <c r="G13" s="16" t="s">
        <v>426</v>
      </c>
      <c r="H13" s="16">
        <v>950.0</v>
      </c>
      <c r="I13" s="72" t="s">
        <v>133</v>
      </c>
      <c r="J13" s="98">
        <v>2.0</v>
      </c>
    </row>
    <row r="14">
      <c r="B14" s="16">
        <v>4.0</v>
      </c>
      <c r="C14" s="19">
        <v>0.9104632291710004</v>
      </c>
      <c r="D14" s="16" t="s">
        <v>131</v>
      </c>
      <c r="E14" s="72">
        <v>1800.0</v>
      </c>
      <c r="F14" s="16" t="s">
        <v>98</v>
      </c>
      <c r="G14" s="16" t="s">
        <v>427</v>
      </c>
      <c r="H14" s="16">
        <v>920.0</v>
      </c>
      <c r="I14" s="72" t="s">
        <v>133</v>
      </c>
      <c r="J14" s="98">
        <v>2.0</v>
      </c>
      <c r="N14" s="16" t="s">
        <v>181</v>
      </c>
    </row>
    <row r="15">
      <c r="B15" s="16">
        <v>5.0</v>
      </c>
      <c r="C15" s="19">
        <v>0.933185729169054</v>
      </c>
      <c r="D15" s="16" t="s">
        <v>131</v>
      </c>
      <c r="E15" s="72">
        <v>1800.0</v>
      </c>
      <c r="F15" s="16" t="s">
        <v>98</v>
      </c>
      <c r="G15" s="16" t="s">
        <v>428</v>
      </c>
      <c r="H15" s="16">
        <v>920.0</v>
      </c>
      <c r="I15" s="72" t="s">
        <v>133</v>
      </c>
      <c r="J15" s="98">
        <v>2.0</v>
      </c>
      <c r="N15" s="16" t="s">
        <v>183</v>
      </c>
    </row>
    <row r="16">
      <c r="B16" s="16">
        <v>6.0</v>
      </c>
      <c r="C16" s="19">
        <v>0.9551133333297912</v>
      </c>
      <c r="D16" s="16" t="s">
        <v>131</v>
      </c>
      <c r="E16" s="72">
        <v>1800.0</v>
      </c>
      <c r="F16" s="16" t="s">
        <v>98</v>
      </c>
      <c r="G16" s="16" t="s">
        <v>429</v>
      </c>
      <c r="H16" s="16">
        <v>920.0</v>
      </c>
      <c r="I16" s="72" t="s">
        <v>133</v>
      </c>
      <c r="J16" s="98">
        <v>2.7</v>
      </c>
      <c r="N16" s="16" t="s">
        <v>185</v>
      </c>
    </row>
    <row r="17">
      <c r="B17" s="16"/>
      <c r="C17" s="19"/>
      <c r="D17" s="16" t="s">
        <v>430</v>
      </c>
      <c r="E17" s="72"/>
      <c r="F17" s="16"/>
      <c r="I17" s="72"/>
      <c r="N17" s="16"/>
    </row>
    <row r="18">
      <c r="B18" s="16">
        <v>7.0</v>
      </c>
      <c r="C18" s="19">
        <v>0.9852226388902636</v>
      </c>
      <c r="D18" s="16" t="s">
        <v>119</v>
      </c>
      <c r="E18" s="72" t="s">
        <v>120</v>
      </c>
      <c r="F18" s="16" t="s">
        <v>98</v>
      </c>
      <c r="I18" s="72"/>
      <c r="N18" s="16" t="s">
        <v>143</v>
      </c>
    </row>
    <row r="19">
      <c r="B19" s="16">
        <v>8.0</v>
      </c>
      <c r="C19" s="19">
        <v>0.988321018521674</v>
      </c>
      <c r="D19" s="16" t="s">
        <v>116</v>
      </c>
      <c r="E19" s="72" t="s">
        <v>117</v>
      </c>
      <c r="F19" s="16" t="s">
        <v>98</v>
      </c>
      <c r="I19" s="72"/>
      <c r="N19" s="16" t="s">
        <v>125</v>
      </c>
    </row>
    <row r="20">
      <c r="B20" s="16">
        <v>9.0</v>
      </c>
      <c r="D20" s="16" t="s">
        <v>431</v>
      </c>
      <c r="E20" s="72"/>
      <c r="I20" s="72"/>
      <c r="N20" s="16" t="s">
        <v>432</v>
      </c>
    </row>
    <row r="21">
      <c r="E21" s="72"/>
      <c r="I21" s="72"/>
    </row>
    <row r="22">
      <c r="A22" s="16" t="s">
        <v>32</v>
      </c>
      <c r="E22" s="72"/>
      <c r="I22" s="72"/>
    </row>
    <row r="24">
      <c r="B24" s="16">
        <v>10.0</v>
      </c>
      <c r="C24" s="19">
        <v>0.026446261574164964</v>
      </c>
      <c r="D24" s="16" t="s">
        <v>119</v>
      </c>
      <c r="E24" s="72" t="s">
        <v>120</v>
      </c>
      <c r="F24" s="16" t="s">
        <v>98</v>
      </c>
      <c r="N24" s="16" t="s">
        <v>433</v>
      </c>
    </row>
    <row r="25">
      <c r="B25" s="16">
        <v>11.0</v>
      </c>
      <c r="C25" s="19">
        <v>0.02908564814814815</v>
      </c>
      <c r="D25" s="16" t="s">
        <v>116</v>
      </c>
      <c r="E25" s="72" t="s">
        <v>117</v>
      </c>
      <c r="F25" s="16" t="s">
        <v>98</v>
      </c>
      <c r="N25" s="16" t="s">
        <v>125</v>
      </c>
    </row>
    <row r="27">
      <c r="C27" s="19">
        <v>0.051205416668381076</v>
      </c>
      <c r="D27" s="16" t="s">
        <v>434</v>
      </c>
    </row>
    <row r="29">
      <c r="B29" s="16">
        <v>12.0</v>
      </c>
      <c r="C29" s="19">
        <v>0.08330649305571569</v>
      </c>
      <c r="D29" s="16" t="s">
        <v>169</v>
      </c>
      <c r="E29" s="72">
        <v>300.0</v>
      </c>
      <c r="F29" s="16" t="s">
        <v>98</v>
      </c>
      <c r="G29" s="16" t="s">
        <v>435</v>
      </c>
      <c r="H29" s="16">
        <v>950.0</v>
      </c>
      <c r="I29" s="72" t="s">
        <v>133</v>
      </c>
    </row>
    <row r="30">
      <c r="B30" s="16">
        <v>13.0</v>
      </c>
      <c r="C30" s="19">
        <v>0.09136160879279487</v>
      </c>
      <c r="D30" s="16" t="s">
        <v>131</v>
      </c>
      <c r="E30" s="72">
        <v>1800.0</v>
      </c>
      <c r="F30" s="16" t="s">
        <v>98</v>
      </c>
      <c r="G30" s="16" t="s">
        <v>436</v>
      </c>
      <c r="H30" s="16">
        <v>925.0</v>
      </c>
      <c r="I30" s="72" t="s">
        <v>133</v>
      </c>
      <c r="J30" s="16">
        <v>2.6</v>
      </c>
      <c r="N30" s="16" t="s">
        <v>187</v>
      </c>
    </row>
    <row r="31">
      <c r="B31" s="16">
        <v>14.0</v>
      </c>
      <c r="C31" s="19">
        <v>0.11483903935004491</v>
      </c>
      <c r="D31" s="16" t="s">
        <v>131</v>
      </c>
      <c r="E31" s="72">
        <v>1800.0</v>
      </c>
      <c r="F31" s="16" t="s">
        <v>98</v>
      </c>
      <c r="G31" s="16" t="s">
        <v>437</v>
      </c>
      <c r="H31" s="16">
        <v>925.0</v>
      </c>
      <c r="I31" s="72" t="s">
        <v>133</v>
      </c>
      <c r="J31" s="98">
        <v>2.0</v>
      </c>
      <c r="N31" s="16" t="s">
        <v>189</v>
      </c>
    </row>
    <row r="32">
      <c r="B32" s="16">
        <v>15.0</v>
      </c>
      <c r="C32" s="19">
        <v>0.13833349537162576</v>
      </c>
      <c r="D32" s="16" t="s">
        <v>131</v>
      </c>
      <c r="E32" s="72">
        <v>1800.0</v>
      </c>
      <c r="F32" s="16" t="s">
        <v>98</v>
      </c>
      <c r="G32" s="16" t="s">
        <v>438</v>
      </c>
      <c r="H32" s="16">
        <v>925.0</v>
      </c>
      <c r="I32" s="72" t="s">
        <v>133</v>
      </c>
      <c r="J32" s="16">
        <v>2.5</v>
      </c>
      <c r="N32" s="16" t="s">
        <v>191</v>
      </c>
    </row>
    <row r="33">
      <c r="B33" s="16">
        <v>16.0</v>
      </c>
      <c r="C33" s="19">
        <v>0.15828703703703703</v>
      </c>
      <c r="D33" s="16" t="s">
        <v>131</v>
      </c>
      <c r="E33" s="72">
        <v>1800.0</v>
      </c>
      <c r="F33" s="16" t="s">
        <v>98</v>
      </c>
      <c r="G33" s="16" t="s">
        <v>439</v>
      </c>
      <c r="H33" s="16">
        <v>925.0</v>
      </c>
      <c r="I33" s="72" t="s">
        <v>133</v>
      </c>
      <c r="J33" s="16">
        <v>2.5</v>
      </c>
      <c r="N33" s="16" t="s">
        <v>193</v>
      </c>
    </row>
    <row r="35">
      <c r="B35" s="16">
        <v>17.0</v>
      </c>
      <c r="C35" s="19">
        <v>0.1839118171337759</v>
      </c>
      <c r="D35" s="2" t="s">
        <v>169</v>
      </c>
      <c r="E35" s="14">
        <v>30.0</v>
      </c>
      <c r="F35" s="2" t="s">
        <v>98</v>
      </c>
      <c r="G35" s="11" t="s">
        <v>440</v>
      </c>
      <c r="H35" s="16">
        <v>925.0</v>
      </c>
      <c r="I35" s="2"/>
      <c r="J35" s="2"/>
      <c r="K35" s="2"/>
      <c r="L35" s="11"/>
      <c r="M35" s="2"/>
      <c r="N35" s="11" t="s">
        <v>441</v>
      </c>
    </row>
    <row r="36">
      <c r="B36" s="16">
        <v>18.0</v>
      </c>
      <c r="C36" s="19">
        <v>0.18757453703437932</v>
      </c>
      <c r="D36" s="2" t="s">
        <v>169</v>
      </c>
      <c r="E36" s="14">
        <v>30.0</v>
      </c>
      <c r="F36" s="2" t="s">
        <v>98</v>
      </c>
      <c r="G36" s="11" t="s">
        <v>442</v>
      </c>
      <c r="H36" s="16">
        <v>925.0</v>
      </c>
      <c r="I36" s="2"/>
      <c r="J36" s="2"/>
      <c r="K36" s="11"/>
      <c r="L36" s="11"/>
      <c r="M36" s="2"/>
      <c r="N36" s="11" t="s">
        <v>443</v>
      </c>
    </row>
    <row r="37">
      <c r="B37" s="16">
        <v>19.0</v>
      </c>
      <c r="C37" s="19">
        <v>0.18953574074112112</v>
      </c>
      <c r="D37" s="2" t="s">
        <v>131</v>
      </c>
      <c r="E37" s="14">
        <v>120.0</v>
      </c>
      <c r="F37" s="2" t="s">
        <v>98</v>
      </c>
      <c r="G37" s="11" t="s">
        <v>444</v>
      </c>
      <c r="H37" s="16">
        <v>925.0</v>
      </c>
      <c r="I37" s="2"/>
      <c r="J37" s="2"/>
      <c r="K37" s="11"/>
      <c r="L37" s="11"/>
      <c r="M37" s="2"/>
      <c r="N37" s="11" t="s">
        <v>445</v>
      </c>
    </row>
    <row r="38">
      <c r="B38" s="16">
        <v>20.0</v>
      </c>
      <c r="C38" s="19">
        <v>0.19239753472356824</v>
      </c>
      <c r="D38" s="2" t="s">
        <v>131</v>
      </c>
      <c r="E38" s="14">
        <v>120.0</v>
      </c>
      <c r="F38" s="2" t="s">
        <v>98</v>
      </c>
      <c r="G38" s="11" t="s">
        <v>446</v>
      </c>
      <c r="H38" s="16">
        <v>925.0</v>
      </c>
      <c r="I38" s="2"/>
      <c r="J38" s="2"/>
      <c r="K38" s="11">
        <v>2.0</v>
      </c>
      <c r="L38" s="11">
        <v>0.0</v>
      </c>
      <c r="M38" s="2"/>
      <c r="N38" s="11" t="s">
        <v>445</v>
      </c>
    </row>
    <row r="39">
      <c r="B39" s="16">
        <v>21.0</v>
      </c>
      <c r="C39" s="19">
        <v>0.1952663541669608</v>
      </c>
      <c r="D39" s="2" t="s">
        <v>131</v>
      </c>
      <c r="E39" s="14">
        <v>120.0</v>
      </c>
      <c r="F39" s="2" t="s">
        <v>98</v>
      </c>
      <c r="G39" s="11" t="s">
        <v>447</v>
      </c>
      <c r="H39" s="16">
        <v>925.0</v>
      </c>
      <c r="K39" s="16">
        <v>2.0</v>
      </c>
      <c r="L39" s="16">
        <v>0.0</v>
      </c>
      <c r="N39" s="11" t="s">
        <v>445</v>
      </c>
    </row>
    <row r="40">
      <c r="B40" s="16">
        <v>22.0</v>
      </c>
      <c r="C40" s="19">
        <v>0.1979440393479308</v>
      </c>
      <c r="D40" s="2" t="s">
        <v>169</v>
      </c>
      <c r="E40" s="14">
        <v>30.0</v>
      </c>
      <c r="F40" s="2" t="s">
        <v>98</v>
      </c>
      <c r="G40" s="11" t="s">
        <v>440</v>
      </c>
      <c r="H40" s="16">
        <v>925.0</v>
      </c>
      <c r="I40" s="2"/>
      <c r="J40" s="2"/>
      <c r="K40" s="2"/>
      <c r="L40" s="11"/>
      <c r="M40" s="2"/>
      <c r="N40" s="11" t="s">
        <v>448</v>
      </c>
    </row>
    <row r="41">
      <c r="B41" s="16">
        <v>23.0</v>
      </c>
      <c r="C41" s="19">
        <v>0.20002613426186144</v>
      </c>
      <c r="D41" s="16" t="s">
        <v>131</v>
      </c>
      <c r="E41" s="72">
        <v>120.0</v>
      </c>
      <c r="F41" s="16" t="s">
        <v>98</v>
      </c>
      <c r="G41" s="16" t="s">
        <v>449</v>
      </c>
      <c r="H41" s="16">
        <v>925.0</v>
      </c>
      <c r="N41" s="11" t="s">
        <v>450</v>
      </c>
    </row>
    <row r="42">
      <c r="D42" s="16"/>
      <c r="E42" s="72"/>
      <c r="F42" s="16"/>
    </row>
    <row r="43">
      <c r="B43" s="16">
        <v>24.0</v>
      </c>
      <c r="C43" s="19">
        <v>0.20364664352382533</v>
      </c>
      <c r="D43" s="16" t="s">
        <v>119</v>
      </c>
      <c r="E43" s="72" t="s">
        <v>120</v>
      </c>
      <c r="F43" s="16" t="s">
        <v>98</v>
      </c>
      <c r="G43" s="16" t="s">
        <v>451</v>
      </c>
      <c r="H43" s="16">
        <v>925.0</v>
      </c>
      <c r="N43" s="16" t="s">
        <v>452</v>
      </c>
    </row>
    <row r="44">
      <c r="B44" s="16">
        <v>25.0</v>
      </c>
      <c r="C44" s="19">
        <v>0.20716893518692814</v>
      </c>
      <c r="D44" s="16" t="s">
        <v>116</v>
      </c>
      <c r="E44" s="72" t="s">
        <v>117</v>
      </c>
      <c r="F44" s="16" t="s">
        <v>98</v>
      </c>
      <c r="G44" s="16" t="s">
        <v>451</v>
      </c>
      <c r="H44" s="16">
        <v>925.0</v>
      </c>
      <c r="N44" s="16" t="s">
        <v>125</v>
      </c>
    </row>
    <row r="46">
      <c r="B46" s="16">
        <v>26.0</v>
      </c>
      <c r="C46" s="19">
        <v>0.2305839583350462</v>
      </c>
      <c r="D46" s="85" t="s">
        <v>97</v>
      </c>
      <c r="E46" s="16" t="s">
        <v>107</v>
      </c>
      <c r="F46" s="16" t="s">
        <v>98</v>
      </c>
      <c r="N46" s="85" t="s">
        <v>453</v>
      </c>
      <c r="P46" s="16" t="s">
        <v>454</v>
      </c>
    </row>
    <row r="47">
      <c r="B47" s="16">
        <v>27.0</v>
      </c>
      <c r="C47" s="19">
        <v>0.23405956018541474</v>
      </c>
      <c r="D47" s="85" t="s">
        <v>97</v>
      </c>
      <c r="E47" s="16" t="s">
        <v>455</v>
      </c>
      <c r="F47" s="16" t="s">
        <v>98</v>
      </c>
      <c r="M47" s="16" t="s">
        <v>100</v>
      </c>
      <c r="N47" s="85" t="s">
        <v>456</v>
      </c>
    </row>
    <row r="48">
      <c r="B48" s="16">
        <v>28.0</v>
      </c>
      <c r="C48" s="19">
        <v>0.2360685995372478</v>
      </c>
      <c r="D48" s="85" t="s">
        <v>97</v>
      </c>
      <c r="E48" s="16" t="s">
        <v>457</v>
      </c>
      <c r="F48" s="16" t="s">
        <v>98</v>
      </c>
      <c r="M48" s="16" t="s">
        <v>100</v>
      </c>
      <c r="N48" s="85" t="s">
        <v>458</v>
      </c>
      <c r="P48" s="16" t="s">
        <v>459</v>
      </c>
    </row>
  </sheetData>
  <mergeCells count="13">
    <mergeCell ref="B5:B6"/>
    <mergeCell ref="C5:C6"/>
    <mergeCell ref="K5:M5"/>
    <mergeCell ref="N5:N6"/>
    <mergeCell ref="O5:S6"/>
    <mergeCell ref="O7:S7"/>
    <mergeCell ref="C1:F1"/>
    <mergeCell ref="H1:N1"/>
    <mergeCell ref="O1:S1"/>
    <mergeCell ref="H2:N2"/>
    <mergeCell ref="O2:S2"/>
    <mergeCell ref="O3:S3"/>
    <mergeCell ref="O4:S4"/>
  </mergeCells>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27.75"/>
    <col customWidth="1" min="2" max="2" width="12.88"/>
    <col customWidth="1" min="3" max="3" width="29.38"/>
    <col customWidth="1" min="4" max="4" width="151.13"/>
    <col customWidth="1" min="5" max="5" width="40.13"/>
  </cols>
  <sheetData>
    <row r="1" ht="66.0" customHeight="1">
      <c r="A1" s="29" t="s">
        <v>5</v>
      </c>
      <c r="B1" s="29" t="s">
        <v>41</v>
      </c>
      <c r="C1" s="30" t="s">
        <v>42</v>
      </c>
      <c r="D1" s="31" t="s">
        <v>43</v>
      </c>
    </row>
    <row r="2">
      <c r="A2" s="16" t="s">
        <v>20</v>
      </c>
      <c r="B2" s="29" t="s">
        <v>44</v>
      </c>
      <c r="C2" s="29" t="s">
        <v>45</v>
      </c>
      <c r="D2" s="32" t="s">
        <v>46</v>
      </c>
    </row>
    <row r="3">
      <c r="A3" s="16" t="s">
        <v>25</v>
      </c>
      <c r="B3" s="29" t="s">
        <v>44</v>
      </c>
      <c r="C3" s="29" t="s">
        <v>47</v>
      </c>
      <c r="D3" s="32" t="s">
        <v>48</v>
      </c>
      <c r="E3" s="33"/>
      <c r="F3" s="33"/>
      <c r="G3" s="33"/>
      <c r="H3" s="33"/>
      <c r="I3" s="33"/>
      <c r="J3" s="33"/>
      <c r="K3" s="33"/>
      <c r="L3" s="33"/>
      <c r="M3" s="33"/>
      <c r="N3" s="33"/>
      <c r="O3" s="33"/>
      <c r="P3" s="33"/>
      <c r="Q3" s="33"/>
      <c r="R3" s="33"/>
      <c r="S3" s="33"/>
      <c r="T3" s="33"/>
      <c r="U3" s="33"/>
      <c r="V3" s="33"/>
      <c r="W3" s="33"/>
      <c r="X3" s="33"/>
      <c r="Y3" s="33"/>
      <c r="Z3" s="33"/>
      <c r="AA3" s="33"/>
    </row>
    <row r="4">
      <c r="A4" s="16" t="s">
        <v>29</v>
      </c>
      <c r="B4" s="29" t="s">
        <v>44</v>
      </c>
      <c r="C4" s="29" t="s">
        <v>45</v>
      </c>
      <c r="D4" s="34" t="s">
        <v>49</v>
      </c>
    </row>
    <row r="5">
      <c r="A5" s="17" t="s">
        <v>23</v>
      </c>
      <c r="B5" s="29" t="s">
        <v>50</v>
      </c>
      <c r="C5" s="29" t="s">
        <v>45</v>
      </c>
      <c r="D5" s="34" t="s">
        <v>51</v>
      </c>
    </row>
    <row r="6" ht="17.25" customHeight="1">
      <c r="A6" s="17" t="s">
        <v>32</v>
      </c>
      <c r="B6" s="29" t="s">
        <v>44</v>
      </c>
      <c r="C6" s="29" t="s">
        <v>45</v>
      </c>
      <c r="D6" s="34" t="s">
        <v>52</v>
      </c>
    </row>
    <row r="7">
      <c r="A7" s="17" t="s">
        <v>35</v>
      </c>
      <c r="B7" s="29" t="s">
        <v>44</v>
      </c>
      <c r="C7" s="30" t="s">
        <v>45</v>
      </c>
      <c r="D7" s="34" t="s">
        <v>53</v>
      </c>
    </row>
    <row r="8">
      <c r="A8" s="25" t="s">
        <v>37</v>
      </c>
      <c r="B8" s="29" t="s">
        <v>50</v>
      </c>
      <c r="C8" s="29"/>
      <c r="D8" s="17" t="s">
        <v>54</v>
      </c>
    </row>
    <row r="9">
      <c r="A9" s="17" t="s">
        <v>39</v>
      </c>
      <c r="B9" s="29" t="s">
        <v>50</v>
      </c>
      <c r="C9" s="29"/>
      <c r="D9" s="4" t="s">
        <v>55</v>
      </c>
    </row>
    <row r="10">
      <c r="B10" s="29"/>
      <c r="C10" s="35"/>
      <c r="D10" s="36"/>
    </row>
    <row r="11">
      <c r="A11" s="37"/>
      <c r="B11" s="29"/>
      <c r="C11" s="29"/>
      <c r="D11" s="36"/>
    </row>
    <row r="12">
      <c r="A12" s="25"/>
      <c r="B12" s="29"/>
      <c r="C12" s="29"/>
      <c r="D12" s="4"/>
    </row>
    <row r="13">
      <c r="A13" s="25"/>
      <c r="B13" s="29"/>
      <c r="C13" s="29"/>
      <c r="D13" s="25"/>
      <c r="E13" s="25"/>
      <c r="F13" s="25"/>
      <c r="G13" s="25"/>
      <c r="H13" s="25"/>
      <c r="I13" s="25"/>
      <c r="J13" s="25"/>
      <c r="K13" s="25"/>
      <c r="L13" s="25"/>
      <c r="M13" s="25"/>
      <c r="N13" s="25"/>
      <c r="O13" s="25"/>
      <c r="P13" s="25"/>
      <c r="Q13" s="25"/>
      <c r="R13" s="25"/>
      <c r="S13" s="25"/>
      <c r="T13" s="25"/>
      <c r="U13" s="25"/>
      <c r="V13" s="25"/>
      <c r="W13" s="25"/>
      <c r="X13" s="25"/>
      <c r="Y13" s="25"/>
      <c r="Z13" s="25"/>
      <c r="AA13" s="25"/>
    </row>
    <row r="14">
      <c r="A14" s="38"/>
      <c r="B14" s="29"/>
      <c r="C14" s="35"/>
      <c r="D14" s="36"/>
    </row>
    <row r="15">
      <c r="A15" s="39"/>
      <c r="B15" s="29"/>
      <c r="C15" s="29"/>
      <c r="D15" s="4"/>
    </row>
    <row r="16">
      <c r="A16" s="17"/>
      <c r="B16" s="29"/>
      <c r="C16" s="40"/>
    </row>
    <row r="17">
      <c r="A17" s="17"/>
      <c r="B17" s="29"/>
      <c r="C17" s="40"/>
    </row>
    <row r="18">
      <c r="A18" s="11"/>
      <c r="B18" s="29"/>
      <c r="C18" s="40"/>
    </row>
    <row r="19">
      <c r="B19" s="29"/>
      <c r="C19" s="40"/>
    </row>
    <row r="20">
      <c r="B20" s="29"/>
      <c r="C20" s="40"/>
    </row>
    <row r="21">
      <c r="B21" s="29"/>
      <c r="C21" s="40"/>
    </row>
    <row r="22">
      <c r="B22" s="41"/>
      <c r="C22" s="40"/>
    </row>
    <row r="23">
      <c r="B23" s="41"/>
      <c r="C23" s="42"/>
    </row>
    <row r="24">
      <c r="B24" s="41"/>
      <c r="C24" s="40"/>
    </row>
    <row r="25">
      <c r="B25" s="41"/>
      <c r="C25" s="40"/>
    </row>
    <row r="26">
      <c r="B26" s="41"/>
      <c r="C26" s="40"/>
    </row>
    <row r="27">
      <c r="B27" s="41"/>
      <c r="C27" s="40"/>
    </row>
    <row r="28">
      <c r="B28" s="40"/>
      <c r="C28" s="40"/>
    </row>
    <row r="29">
      <c r="B29" s="43"/>
      <c r="C29" s="43"/>
    </row>
    <row r="30">
      <c r="B30" s="43"/>
      <c r="C30" s="43"/>
    </row>
    <row r="31">
      <c r="B31" s="43"/>
      <c r="C31" s="43"/>
    </row>
    <row r="32">
      <c r="B32" s="43"/>
      <c r="C32" s="43"/>
    </row>
    <row r="33">
      <c r="B33" s="43"/>
      <c r="C33" s="43"/>
    </row>
    <row r="34">
      <c r="B34" s="43"/>
      <c r="C34" s="43"/>
    </row>
    <row r="35">
      <c r="B35" s="43"/>
      <c r="C35" s="43"/>
    </row>
    <row r="36">
      <c r="B36" s="43"/>
      <c r="C36" s="43"/>
    </row>
    <row r="37">
      <c r="B37" s="43"/>
      <c r="C37" s="43"/>
    </row>
    <row r="38">
      <c r="B38" s="43"/>
      <c r="C38" s="43"/>
    </row>
    <row r="39">
      <c r="B39" s="43"/>
      <c r="C39" s="43"/>
    </row>
    <row r="40">
      <c r="B40" s="43"/>
      <c r="C40" s="43"/>
    </row>
    <row r="41">
      <c r="B41" s="43"/>
      <c r="C41" s="43"/>
    </row>
    <row r="42">
      <c r="B42" s="43"/>
      <c r="C42" s="43"/>
    </row>
    <row r="43">
      <c r="B43" s="43"/>
      <c r="C43" s="43"/>
    </row>
    <row r="44">
      <c r="B44" s="43"/>
      <c r="C44" s="43"/>
    </row>
    <row r="45">
      <c r="B45" s="43"/>
      <c r="C45" s="43"/>
    </row>
    <row r="46">
      <c r="B46" s="43"/>
      <c r="C46" s="43"/>
    </row>
    <row r="47">
      <c r="B47" s="43"/>
      <c r="C47" s="43"/>
    </row>
    <row r="48">
      <c r="B48" s="43"/>
      <c r="C48" s="43"/>
    </row>
    <row r="49">
      <c r="B49" s="43"/>
      <c r="C49" s="43"/>
    </row>
    <row r="50">
      <c r="B50" s="43"/>
      <c r="C50" s="43"/>
    </row>
    <row r="51">
      <c r="B51" s="43"/>
      <c r="C51" s="43"/>
    </row>
    <row r="52">
      <c r="B52" s="43"/>
      <c r="C52" s="43"/>
    </row>
    <row r="53">
      <c r="B53" s="43"/>
      <c r="C53" s="43"/>
    </row>
    <row r="54">
      <c r="B54" s="43"/>
      <c r="C54" s="43"/>
    </row>
    <row r="55">
      <c r="B55" s="43"/>
      <c r="C55" s="43"/>
    </row>
    <row r="56">
      <c r="B56" s="43"/>
      <c r="C56" s="43"/>
    </row>
    <row r="57">
      <c r="B57" s="43"/>
      <c r="C57" s="43"/>
    </row>
    <row r="58">
      <c r="B58" s="43"/>
      <c r="C58" s="43"/>
    </row>
    <row r="59">
      <c r="B59" s="43"/>
      <c r="C59" s="43"/>
    </row>
    <row r="60">
      <c r="B60" s="43"/>
      <c r="C60" s="43"/>
    </row>
    <row r="61">
      <c r="B61" s="43"/>
      <c r="C61" s="43"/>
    </row>
    <row r="62">
      <c r="B62" s="43"/>
      <c r="C62" s="43"/>
    </row>
    <row r="63">
      <c r="B63" s="43"/>
      <c r="C63" s="43"/>
    </row>
    <row r="64">
      <c r="B64" s="43"/>
      <c r="C64" s="43"/>
    </row>
    <row r="65">
      <c r="B65" s="43"/>
      <c r="C65" s="43"/>
    </row>
    <row r="66">
      <c r="B66" s="43"/>
      <c r="C66" s="43"/>
    </row>
    <row r="67">
      <c r="B67" s="43"/>
      <c r="C67" s="43"/>
    </row>
    <row r="68">
      <c r="B68" s="43"/>
      <c r="C68" s="43"/>
    </row>
    <row r="69">
      <c r="B69" s="43"/>
      <c r="C69" s="43"/>
    </row>
    <row r="70">
      <c r="B70" s="43"/>
      <c r="C70" s="43"/>
    </row>
    <row r="71">
      <c r="B71" s="43"/>
      <c r="C71" s="43"/>
    </row>
    <row r="72">
      <c r="B72" s="43"/>
      <c r="C72" s="43"/>
    </row>
    <row r="73">
      <c r="B73" s="43"/>
      <c r="C73" s="43"/>
    </row>
    <row r="74">
      <c r="B74" s="43"/>
      <c r="C74" s="43"/>
    </row>
    <row r="75">
      <c r="B75" s="43"/>
      <c r="C75" s="43"/>
    </row>
    <row r="76">
      <c r="B76" s="43"/>
      <c r="C76" s="43"/>
    </row>
    <row r="77">
      <c r="B77" s="43"/>
      <c r="C77" s="43"/>
    </row>
    <row r="78">
      <c r="B78" s="43"/>
      <c r="C78" s="43"/>
    </row>
    <row r="79">
      <c r="B79" s="43"/>
      <c r="C79" s="43"/>
    </row>
    <row r="80">
      <c r="B80" s="43"/>
      <c r="C80" s="43"/>
    </row>
    <row r="81">
      <c r="B81" s="43"/>
      <c r="C81" s="43"/>
    </row>
    <row r="82">
      <c r="B82" s="43"/>
      <c r="C82" s="43"/>
    </row>
    <row r="83">
      <c r="B83" s="43"/>
      <c r="C83" s="43"/>
    </row>
    <row r="84">
      <c r="B84" s="43"/>
      <c r="C84" s="43"/>
    </row>
    <row r="85">
      <c r="B85" s="43"/>
      <c r="C85" s="43"/>
    </row>
    <row r="86">
      <c r="B86" s="43"/>
      <c r="C86" s="43"/>
    </row>
    <row r="87">
      <c r="B87" s="43"/>
      <c r="C87" s="43"/>
    </row>
    <row r="88">
      <c r="B88" s="43"/>
      <c r="C88" s="43"/>
    </row>
    <row r="89">
      <c r="B89" s="43"/>
      <c r="C89" s="43"/>
    </row>
    <row r="90">
      <c r="B90" s="43"/>
      <c r="C90" s="43"/>
    </row>
    <row r="91">
      <c r="B91" s="43"/>
      <c r="C91" s="43"/>
    </row>
    <row r="92">
      <c r="B92" s="43"/>
      <c r="C92" s="43"/>
    </row>
    <row r="93">
      <c r="B93" s="43"/>
      <c r="C93" s="43"/>
    </row>
    <row r="94">
      <c r="B94" s="43"/>
      <c r="C94" s="43"/>
    </row>
    <row r="95">
      <c r="B95" s="43"/>
      <c r="C95" s="43"/>
    </row>
    <row r="96">
      <c r="B96" s="43"/>
      <c r="C96" s="43"/>
    </row>
    <row r="97">
      <c r="B97" s="43"/>
      <c r="C97" s="43"/>
    </row>
    <row r="98">
      <c r="B98" s="43"/>
      <c r="C98" s="43"/>
    </row>
    <row r="99">
      <c r="B99" s="43"/>
      <c r="C99" s="43"/>
    </row>
    <row r="100">
      <c r="B100" s="43"/>
      <c r="C100" s="43"/>
    </row>
    <row r="101">
      <c r="B101" s="43"/>
      <c r="C101" s="43"/>
    </row>
    <row r="102">
      <c r="B102" s="43"/>
      <c r="C102" s="43"/>
    </row>
    <row r="103">
      <c r="B103" s="43"/>
      <c r="C103" s="43"/>
    </row>
    <row r="104">
      <c r="B104" s="43"/>
      <c r="C104" s="43"/>
    </row>
    <row r="105">
      <c r="B105" s="43"/>
      <c r="C105" s="43"/>
    </row>
    <row r="106">
      <c r="B106" s="43"/>
      <c r="C106" s="43"/>
    </row>
    <row r="107">
      <c r="B107" s="43"/>
      <c r="C107" s="43"/>
    </row>
    <row r="108">
      <c r="B108" s="43"/>
      <c r="C108" s="43"/>
    </row>
    <row r="109">
      <c r="B109" s="43"/>
      <c r="C109" s="43"/>
    </row>
    <row r="110">
      <c r="B110" s="43"/>
      <c r="C110" s="43"/>
    </row>
    <row r="111">
      <c r="B111" s="43"/>
      <c r="C111" s="43"/>
    </row>
    <row r="112">
      <c r="B112" s="43"/>
      <c r="C112" s="43"/>
    </row>
    <row r="113">
      <c r="B113" s="43"/>
      <c r="C113" s="43"/>
    </row>
    <row r="114">
      <c r="B114" s="43"/>
      <c r="C114" s="43"/>
    </row>
    <row r="115">
      <c r="B115" s="43"/>
      <c r="C115" s="43"/>
    </row>
    <row r="116">
      <c r="B116" s="43"/>
      <c r="C116" s="43"/>
    </row>
    <row r="117">
      <c r="B117" s="43"/>
      <c r="C117" s="43"/>
    </row>
    <row r="118">
      <c r="B118" s="43"/>
      <c r="C118" s="43"/>
    </row>
    <row r="119">
      <c r="B119" s="43"/>
      <c r="C119" s="43"/>
    </row>
    <row r="120">
      <c r="B120" s="43"/>
      <c r="C120" s="43"/>
    </row>
    <row r="121">
      <c r="B121" s="43"/>
      <c r="C121" s="43"/>
    </row>
    <row r="122">
      <c r="B122" s="43"/>
      <c r="C122" s="43"/>
    </row>
    <row r="123">
      <c r="B123" s="43"/>
      <c r="C123" s="43"/>
    </row>
    <row r="124">
      <c r="B124" s="43"/>
      <c r="C124" s="43"/>
    </row>
    <row r="125">
      <c r="B125" s="43"/>
      <c r="C125" s="43"/>
    </row>
    <row r="126">
      <c r="B126" s="43"/>
      <c r="C126" s="43"/>
    </row>
    <row r="127">
      <c r="B127" s="43"/>
      <c r="C127" s="43"/>
    </row>
    <row r="128">
      <c r="B128" s="43"/>
      <c r="C128" s="43"/>
    </row>
    <row r="129">
      <c r="B129" s="43"/>
      <c r="C129" s="43"/>
    </row>
    <row r="130">
      <c r="B130" s="43"/>
      <c r="C130" s="43"/>
    </row>
    <row r="131">
      <c r="B131" s="43"/>
      <c r="C131" s="43"/>
    </row>
    <row r="132">
      <c r="B132" s="43"/>
      <c r="C132" s="43"/>
    </row>
    <row r="133">
      <c r="B133" s="43"/>
      <c r="C133" s="43"/>
    </row>
    <row r="134">
      <c r="B134" s="43"/>
      <c r="C134" s="43"/>
    </row>
    <row r="135">
      <c r="B135" s="43"/>
      <c r="C135" s="43"/>
    </row>
    <row r="136">
      <c r="B136" s="43"/>
      <c r="C136" s="43"/>
    </row>
    <row r="137">
      <c r="B137" s="43"/>
      <c r="C137" s="43"/>
    </row>
    <row r="138">
      <c r="B138" s="43"/>
      <c r="C138" s="43"/>
    </row>
    <row r="139">
      <c r="B139" s="43"/>
      <c r="C139" s="43"/>
    </row>
    <row r="140">
      <c r="B140" s="43"/>
      <c r="C140" s="43"/>
    </row>
    <row r="141">
      <c r="B141" s="43"/>
      <c r="C141" s="43"/>
    </row>
    <row r="142">
      <c r="B142" s="43"/>
      <c r="C142" s="43"/>
    </row>
    <row r="143">
      <c r="B143" s="43"/>
      <c r="C143" s="43"/>
    </row>
    <row r="144">
      <c r="B144" s="43"/>
      <c r="C144" s="43"/>
    </row>
    <row r="145">
      <c r="B145" s="43"/>
      <c r="C145" s="43"/>
    </row>
    <row r="146">
      <c r="B146" s="43"/>
      <c r="C146" s="43"/>
    </row>
    <row r="147">
      <c r="B147" s="43"/>
      <c r="C147" s="43"/>
    </row>
    <row r="148">
      <c r="B148" s="43"/>
      <c r="C148" s="43"/>
    </row>
    <row r="149">
      <c r="B149" s="43"/>
      <c r="C149" s="43"/>
    </row>
    <row r="150">
      <c r="B150" s="43"/>
      <c r="C150" s="43"/>
    </row>
    <row r="151">
      <c r="B151" s="43"/>
      <c r="C151" s="43"/>
    </row>
    <row r="152">
      <c r="B152" s="43"/>
      <c r="C152" s="43"/>
    </row>
    <row r="153">
      <c r="B153" s="43"/>
      <c r="C153" s="43"/>
    </row>
    <row r="154">
      <c r="B154" s="43"/>
      <c r="C154" s="43"/>
    </row>
    <row r="155">
      <c r="B155" s="43"/>
      <c r="C155" s="43"/>
    </row>
    <row r="156">
      <c r="B156" s="43"/>
      <c r="C156" s="43"/>
    </row>
    <row r="157">
      <c r="B157" s="43"/>
      <c r="C157" s="43"/>
    </row>
    <row r="158">
      <c r="B158" s="43"/>
      <c r="C158" s="43"/>
    </row>
    <row r="159">
      <c r="B159" s="43"/>
      <c r="C159" s="43"/>
    </row>
    <row r="160">
      <c r="B160" s="43"/>
      <c r="C160" s="43"/>
    </row>
    <row r="161">
      <c r="B161" s="43"/>
      <c r="C161" s="43"/>
    </row>
    <row r="162">
      <c r="B162" s="43"/>
      <c r="C162" s="43"/>
    </row>
    <row r="163">
      <c r="B163" s="43"/>
      <c r="C163" s="43"/>
    </row>
    <row r="164">
      <c r="B164" s="43"/>
      <c r="C164" s="43"/>
    </row>
    <row r="165">
      <c r="B165" s="43"/>
      <c r="C165" s="43"/>
    </row>
    <row r="166">
      <c r="B166" s="43"/>
      <c r="C166" s="43"/>
    </row>
    <row r="167">
      <c r="B167" s="43"/>
      <c r="C167" s="43"/>
    </row>
    <row r="168">
      <c r="B168" s="43"/>
      <c r="C168" s="43"/>
    </row>
    <row r="169">
      <c r="B169" s="43"/>
      <c r="C169" s="43"/>
    </row>
    <row r="170">
      <c r="B170" s="43"/>
      <c r="C170" s="43"/>
    </row>
    <row r="171">
      <c r="B171" s="43"/>
      <c r="C171" s="43"/>
    </row>
    <row r="172">
      <c r="B172" s="43"/>
      <c r="C172" s="43"/>
    </row>
    <row r="173">
      <c r="B173" s="43"/>
      <c r="C173" s="43"/>
    </row>
    <row r="174">
      <c r="B174" s="43"/>
      <c r="C174" s="43"/>
    </row>
    <row r="175">
      <c r="B175" s="43"/>
      <c r="C175" s="43"/>
    </row>
    <row r="176">
      <c r="B176" s="43"/>
      <c r="C176" s="43"/>
    </row>
    <row r="177">
      <c r="B177" s="43"/>
      <c r="C177" s="43"/>
    </row>
    <row r="178">
      <c r="B178" s="43"/>
      <c r="C178" s="43"/>
    </row>
    <row r="179">
      <c r="B179" s="43"/>
      <c r="C179" s="43"/>
    </row>
    <row r="180">
      <c r="B180" s="43"/>
      <c r="C180" s="43"/>
    </row>
    <row r="181">
      <c r="B181" s="43"/>
      <c r="C181" s="43"/>
    </row>
    <row r="182">
      <c r="B182" s="43"/>
      <c r="C182" s="43"/>
    </row>
    <row r="183">
      <c r="B183" s="43"/>
      <c r="C183" s="43"/>
    </row>
    <row r="184">
      <c r="B184" s="43"/>
      <c r="C184" s="43"/>
    </row>
    <row r="185">
      <c r="B185" s="43"/>
      <c r="C185" s="43"/>
    </row>
    <row r="186">
      <c r="B186" s="43"/>
      <c r="C186" s="43"/>
    </row>
    <row r="187">
      <c r="B187" s="43"/>
      <c r="C187" s="43"/>
    </row>
    <row r="188">
      <c r="B188" s="43"/>
      <c r="C188" s="43"/>
    </row>
    <row r="189">
      <c r="B189" s="43"/>
      <c r="C189" s="43"/>
    </row>
    <row r="190">
      <c r="B190" s="43"/>
      <c r="C190" s="43"/>
    </row>
    <row r="191">
      <c r="B191" s="43"/>
      <c r="C191" s="43"/>
    </row>
    <row r="192">
      <c r="B192" s="43"/>
      <c r="C192" s="43"/>
    </row>
    <row r="193">
      <c r="B193" s="43"/>
      <c r="C193" s="43"/>
    </row>
    <row r="194">
      <c r="B194" s="43"/>
      <c r="C194" s="43"/>
    </row>
    <row r="195">
      <c r="B195" s="43"/>
      <c r="C195" s="43"/>
    </row>
    <row r="196">
      <c r="B196" s="43"/>
      <c r="C196" s="43"/>
    </row>
    <row r="197">
      <c r="B197" s="43"/>
      <c r="C197" s="43"/>
    </row>
    <row r="198">
      <c r="B198" s="43"/>
      <c r="C198" s="43"/>
    </row>
    <row r="199">
      <c r="B199" s="43"/>
      <c r="C199" s="43"/>
    </row>
    <row r="200">
      <c r="B200" s="43"/>
      <c r="C200" s="43"/>
    </row>
    <row r="201">
      <c r="B201" s="43"/>
      <c r="C201" s="43"/>
    </row>
    <row r="202">
      <c r="B202" s="43"/>
      <c r="C202" s="43"/>
    </row>
    <row r="203">
      <c r="B203" s="43"/>
      <c r="C203" s="43"/>
    </row>
    <row r="204">
      <c r="B204" s="43"/>
      <c r="C204" s="43"/>
    </row>
    <row r="205">
      <c r="B205" s="43"/>
      <c r="C205" s="43"/>
    </row>
    <row r="206">
      <c r="B206" s="43"/>
      <c r="C206" s="43"/>
    </row>
    <row r="207">
      <c r="B207" s="43"/>
      <c r="C207" s="43"/>
    </row>
    <row r="208">
      <c r="B208" s="43"/>
      <c r="C208" s="43"/>
    </row>
    <row r="209">
      <c r="B209" s="43"/>
      <c r="C209" s="43"/>
    </row>
    <row r="210">
      <c r="B210" s="43"/>
      <c r="C210" s="43"/>
    </row>
    <row r="211">
      <c r="B211" s="43"/>
      <c r="C211" s="43"/>
    </row>
    <row r="212">
      <c r="B212" s="43"/>
      <c r="C212" s="43"/>
    </row>
    <row r="213">
      <c r="B213" s="43"/>
      <c r="C213" s="43"/>
    </row>
    <row r="214">
      <c r="B214" s="43"/>
      <c r="C214" s="43"/>
    </row>
    <row r="215">
      <c r="B215" s="43"/>
      <c r="C215" s="43"/>
    </row>
    <row r="216">
      <c r="B216" s="43"/>
      <c r="C216" s="43"/>
    </row>
    <row r="217">
      <c r="B217" s="43"/>
      <c r="C217" s="43"/>
    </row>
    <row r="218">
      <c r="B218" s="43"/>
      <c r="C218" s="43"/>
    </row>
    <row r="219">
      <c r="B219" s="43"/>
      <c r="C219" s="43"/>
    </row>
    <row r="220">
      <c r="B220" s="43"/>
      <c r="C220" s="43"/>
    </row>
    <row r="221">
      <c r="B221" s="43"/>
      <c r="C221" s="43"/>
    </row>
    <row r="222">
      <c r="B222" s="43"/>
      <c r="C222" s="43"/>
    </row>
    <row r="223">
      <c r="B223" s="43"/>
      <c r="C223" s="43"/>
    </row>
    <row r="224">
      <c r="B224" s="43"/>
      <c r="C224" s="43"/>
    </row>
    <row r="225">
      <c r="B225" s="43"/>
      <c r="C225" s="43"/>
    </row>
    <row r="226">
      <c r="B226" s="43"/>
      <c r="C226" s="43"/>
    </row>
    <row r="227">
      <c r="B227" s="43"/>
      <c r="C227" s="43"/>
    </row>
    <row r="228">
      <c r="B228" s="43"/>
      <c r="C228" s="43"/>
    </row>
    <row r="229">
      <c r="B229" s="43"/>
      <c r="C229" s="43"/>
    </row>
    <row r="230">
      <c r="B230" s="43"/>
      <c r="C230" s="43"/>
    </row>
    <row r="231">
      <c r="B231" s="43"/>
      <c r="C231" s="43"/>
    </row>
    <row r="232">
      <c r="B232" s="43"/>
      <c r="C232" s="43"/>
    </row>
    <row r="233">
      <c r="B233" s="43"/>
      <c r="C233" s="43"/>
    </row>
    <row r="234">
      <c r="B234" s="43"/>
      <c r="C234" s="43"/>
    </row>
    <row r="235">
      <c r="B235" s="43"/>
      <c r="C235" s="43"/>
    </row>
    <row r="236">
      <c r="B236" s="43"/>
      <c r="C236" s="43"/>
    </row>
    <row r="237">
      <c r="B237" s="43"/>
      <c r="C237" s="43"/>
    </row>
    <row r="238">
      <c r="B238" s="43"/>
      <c r="C238" s="43"/>
    </row>
    <row r="239">
      <c r="B239" s="43"/>
      <c r="C239" s="43"/>
    </row>
    <row r="240">
      <c r="B240" s="43"/>
      <c r="C240" s="43"/>
    </row>
    <row r="241">
      <c r="B241" s="43"/>
      <c r="C241" s="43"/>
    </row>
    <row r="242">
      <c r="B242" s="43"/>
      <c r="C242" s="43"/>
    </row>
    <row r="243">
      <c r="B243" s="43"/>
      <c r="C243" s="43"/>
    </row>
    <row r="244">
      <c r="B244" s="43"/>
      <c r="C244" s="43"/>
    </row>
    <row r="245">
      <c r="B245" s="43"/>
      <c r="C245" s="43"/>
    </row>
    <row r="246">
      <c r="B246" s="43"/>
      <c r="C246" s="43"/>
    </row>
    <row r="247">
      <c r="B247" s="43"/>
      <c r="C247" s="43"/>
    </row>
    <row r="248">
      <c r="B248" s="43"/>
      <c r="C248" s="43"/>
    </row>
    <row r="249">
      <c r="B249" s="43"/>
      <c r="C249" s="43"/>
    </row>
    <row r="250">
      <c r="B250" s="43"/>
      <c r="C250" s="43"/>
    </row>
    <row r="251">
      <c r="B251" s="43"/>
      <c r="C251" s="43"/>
    </row>
    <row r="252">
      <c r="B252" s="43"/>
      <c r="C252" s="43"/>
    </row>
    <row r="253">
      <c r="B253" s="43"/>
      <c r="C253" s="43"/>
    </row>
    <row r="254">
      <c r="B254" s="43"/>
      <c r="C254" s="43"/>
    </row>
    <row r="255">
      <c r="B255" s="43"/>
      <c r="C255" s="43"/>
    </row>
    <row r="256">
      <c r="B256" s="43"/>
      <c r="C256" s="43"/>
    </row>
    <row r="257">
      <c r="B257" s="43"/>
      <c r="C257" s="43"/>
    </row>
    <row r="258">
      <c r="B258" s="43"/>
      <c r="C258" s="43"/>
    </row>
    <row r="259">
      <c r="B259" s="43"/>
      <c r="C259" s="43"/>
    </row>
    <row r="260">
      <c r="B260" s="43"/>
      <c r="C260" s="43"/>
    </row>
    <row r="261">
      <c r="B261" s="43"/>
      <c r="C261" s="43"/>
    </row>
    <row r="262">
      <c r="B262" s="43"/>
      <c r="C262" s="43"/>
    </row>
    <row r="263">
      <c r="B263" s="43"/>
      <c r="C263" s="43"/>
    </row>
    <row r="264">
      <c r="B264" s="43"/>
      <c r="C264" s="43"/>
    </row>
    <row r="265">
      <c r="B265" s="43"/>
      <c r="C265" s="43"/>
    </row>
    <row r="266">
      <c r="B266" s="43"/>
      <c r="C266" s="43"/>
    </row>
    <row r="267">
      <c r="B267" s="43"/>
      <c r="C267" s="43"/>
    </row>
    <row r="268">
      <c r="B268" s="43"/>
      <c r="C268" s="43"/>
    </row>
    <row r="269">
      <c r="B269" s="43"/>
      <c r="C269" s="43"/>
    </row>
    <row r="270">
      <c r="B270" s="43"/>
      <c r="C270" s="43"/>
    </row>
    <row r="271">
      <c r="B271" s="43"/>
      <c r="C271" s="43"/>
    </row>
    <row r="272">
      <c r="B272" s="43"/>
      <c r="C272" s="43"/>
    </row>
    <row r="273">
      <c r="B273" s="43"/>
      <c r="C273" s="43"/>
    </row>
    <row r="274">
      <c r="B274" s="43"/>
      <c r="C274" s="43"/>
    </row>
    <row r="275">
      <c r="B275" s="43"/>
      <c r="C275" s="43"/>
    </row>
    <row r="276">
      <c r="B276" s="43"/>
      <c r="C276" s="43"/>
    </row>
    <row r="277">
      <c r="B277" s="43"/>
      <c r="C277" s="43"/>
    </row>
    <row r="278">
      <c r="B278" s="43"/>
      <c r="C278" s="43"/>
    </row>
    <row r="279">
      <c r="B279" s="43"/>
      <c r="C279" s="43"/>
    </row>
    <row r="280">
      <c r="B280" s="43"/>
      <c r="C280" s="43"/>
    </row>
    <row r="281">
      <c r="B281" s="43"/>
      <c r="C281" s="43"/>
    </row>
    <row r="282">
      <c r="B282" s="43"/>
      <c r="C282" s="43"/>
    </row>
    <row r="283">
      <c r="B283" s="43"/>
      <c r="C283" s="43"/>
    </row>
    <row r="284">
      <c r="B284" s="43"/>
      <c r="C284" s="43"/>
    </row>
    <row r="285">
      <c r="B285" s="43"/>
      <c r="C285" s="43"/>
    </row>
    <row r="286">
      <c r="B286" s="43"/>
      <c r="C286" s="43"/>
    </row>
    <row r="287">
      <c r="B287" s="43"/>
      <c r="C287" s="43"/>
    </row>
    <row r="288">
      <c r="B288" s="43"/>
      <c r="C288" s="43"/>
    </row>
    <row r="289">
      <c r="B289" s="43"/>
      <c r="C289" s="43"/>
    </row>
    <row r="290">
      <c r="B290" s="43"/>
      <c r="C290" s="43"/>
    </row>
    <row r="291">
      <c r="B291" s="43"/>
      <c r="C291" s="43"/>
    </row>
    <row r="292">
      <c r="B292" s="43"/>
      <c r="C292" s="43"/>
    </row>
    <row r="293">
      <c r="B293" s="43"/>
      <c r="C293" s="43"/>
    </row>
    <row r="294">
      <c r="B294" s="43"/>
      <c r="C294" s="43"/>
    </row>
    <row r="295">
      <c r="B295" s="43"/>
      <c r="C295" s="43"/>
    </row>
    <row r="296">
      <c r="B296" s="43"/>
      <c r="C296" s="43"/>
    </row>
    <row r="297">
      <c r="B297" s="43"/>
      <c r="C297" s="43"/>
    </row>
    <row r="298">
      <c r="B298" s="43"/>
      <c r="C298" s="43"/>
    </row>
    <row r="299">
      <c r="B299" s="43"/>
      <c r="C299" s="43"/>
    </row>
    <row r="300">
      <c r="B300" s="43"/>
      <c r="C300" s="43"/>
    </row>
    <row r="301">
      <c r="B301" s="43"/>
      <c r="C301" s="43"/>
    </row>
    <row r="302">
      <c r="B302" s="43"/>
      <c r="C302" s="43"/>
    </row>
    <row r="303">
      <c r="B303" s="43"/>
      <c r="C303" s="43"/>
    </row>
    <row r="304">
      <c r="B304" s="43"/>
      <c r="C304" s="43"/>
    </row>
    <row r="305">
      <c r="B305" s="43"/>
      <c r="C305" s="43"/>
    </row>
    <row r="306">
      <c r="B306" s="43"/>
      <c r="C306" s="43"/>
    </row>
    <row r="307">
      <c r="B307" s="43"/>
      <c r="C307" s="43"/>
    </row>
    <row r="308">
      <c r="B308" s="43"/>
      <c r="C308" s="43"/>
    </row>
    <row r="309">
      <c r="B309" s="43"/>
      <c r="C309" s="43"/>
    </row>
    <row r="310">
      <c r="B310" s="43"/>
      <c r="C310" s="43"/>
    </row>
    <row r="311">
      <c r="B311" s="43"/>
      <c r="C311" s="43"/>
    </row>
    <row r="312">
      <c r="B312" s="43"/>
      <c r="C312" s="43"/>
    </row>
    <row r="313">
      <c r="B313" s="43"/>
      <c r="C313" s="43"/>
    </row>
    <row r="314">
      <c r="B314" s="43"/>
      <c r="C314" s="43"/>
    </row>
    <row r="315">
      <c r="B315" s="43"/>
      <c r="C315" s="43"/>
    </row>
    <row r="316">
      <c r="B316" s="43"/>
      <c r="C316" s="43"/>
    </row>
    <row r="317">
      <c r="B317" s="43"/>
      <c r="C317" s="43"/>
    </row>
    <row r="318">
      <c r="B318" s="43"/>
      <c r="C318" s="43"/>
    </row>
    <row r="319">
      <c r="B319" s="43"/>
      <c r="C319" s="43"/>
    </row>
    <row r="320">
      <c r="B320" s="43"/>
      <c r="C320" s="43"/>
    </row>
    <row r="321">
      <c r="B321" s="43"/>
      <c r="C321" s="43"/>
    </row>
    <row r="322">
      <c r="B322" s="43"/>
      <c r="C322" s="43"/>
    </row>
    <row r="323">
      <c r="B323" s="43"/>
      <c r="C323" s="43"/>
    </row>
    <row r="324">
      <c r="B324" s="43"/>
      <c r="C324" s="43"/>
    </row>
    <row r="325">
      <c r="B325" s="43"/>
      <c r="C325" s="43"/>
    </row>
    <row r="326">
      <c r="B326" s="43"/>
      <c r="C326" s="43"/>
    </row>
    <row r="327">
      <c r="B327" s="43"/>
      <c r="C327" s="43"/>
    </row>
    <row r="328">
      <c r="B328" s="43"/>
      <c r="C328" s="43"/>
    </row>
    <row r="329">
      <c r="B329" s="43"/>
      <c r="C329" s="43"/>
    </row>
    <row r="330">
      <c r="B330" s="43"/>
      <c r="C330" s="43"/>
    </row>
    <row r="331">
      <c r="B331" s="43"/>
      <c r="C331" s="43"/>
    </row>
    <row r="332">
      <c r="B332" s="43"/>
      <c r="C332" s="43"/>
    </row>
    <row r="333">
      <c r="B333" s="43"/>
      <c r="C333" s="43"/>
    </row>
    <row r="334">
      <c r="B334" s="43"/>
      <c r="C334" s="43"/>
    </row>
    <row r="335">
      <c r="B335" s="43"/>
      <c r="C335" s="43"/>
    </row>
    <row r="336">
      <c r="B336" s="43"/>
      <c r="C336" s="43"/>
    </row>
    <row r="337">
      <c r="B337" s="43"/>
      <c r="C337" s="43"/>
    </row>
    <row r="338">
      <c r="B338" s="43"/>
      <c r="C338" s="43"/>
    </row>
    <row r="339">
      <c r="B339" s="43"/>
      <c r="C339" s="43"/>
    </row>
    <row r="340">
      <c r="B340" s="43"/>
      <c r="C340" s="43"/>
    </row>
    <row r="341">
      <c r="B341" s="43"/>
      <c r="C341" s="43"/>
    </row>
    <row r="342">
      <c r="B342" s="43"/>
      <c r="C342" s="43"/>
    </row>
    <row r="343">
      <c r="B343" s="43"/>
      <c r="C343" s="43"/>
    </row>
    <row r="344">
      <c r="B344" s="43"/>
      <c r="C344" s="43"/>
    </row>
    <row r="345">
      <c r="B345" s="43"/>
      <c r="C345" s="43"/>
    </row>
    <row r="346">
      <c r="B346" s="43"/>
      <c r="C346" s="43"/>
    </row>
    <row r="347">
      <c r="B347" s="43"/>
      <c r="C347" s="43"/>
    </row>
    <row r="348">
      <c r="B348" s="43"/>
      <c r="C348" s="43"/>
    </row>
    <row r="349">
      <c r="B349" s="43"/>
      <c r="C349" s="43"/>
    </row>
    <row r="350">
      <c r="B350" s="43"/>
      <c r="C350" s="43"/>
    </row>
    <row r="351">
      <c r="B351" s="43"/>
      <c r="C351" s="43"/>
    </row>
    <row r="352">
      <c r="B352" s="43"/>
      <c r="C352" s="43"/>
    </row>
    <row r="353">
      <c r="B353" s="43"/>
      <c r="C353" s="43"/>
    </row>
    <row r="354">
      <c r="B354" s="43"/>
      <c r="C354" s="43"/>
    </row>
    <row r="355">
      <c r="B355" s="43"/>
      <c r="C355" s="43"/>
    </row>
    <row r="356">
      <c r="B356" s="43"/>
      <c r="C356" s="43"/>
    </row>
    <row r="357">
      <c r="B357" s="43"/>
      <c r="C357" s="43"/>
    </row>
    <row r="358">
      <c r="B358" s="43"/>
      <c r="C358" s="43"/>
    </row>
    <row r="359">
      <c r="B359" s="43"/>
      <c r="C359" s="43"/>
    </row>
    <row r="360">
      <c r="B360" s="43"/>
      <c r="C360" s="43"/>
    </row>
    <row r="361">
      <c r="B361" s="43"/>
      <c r="C361" s="43"/>
    </row>
    <row r="362">
      <c r="B362" s="43"/>
      <c r="C362" s="43"/>
    </row>
    <row r="363">
      <c r="B363" s="43"/>
      <c r="C363" s="43"/>
    </row>
    <row r="364">
      <c r="B364" s="43"/>
      <c r="C364" s="43"/>
    </row>
    <row r="365">
      <c r="B365" s="43"/>
      <c r="C365" s="43"/>
    </row>
    <row r="366">
      <c r="B366" s="43"/>
      <c r="C366" s="43"/>
    </row>
    <row r="367">
      <c r="B367" s="43"/>
      <c r="C367" s="43"/>
    </row>
    <row r="368">
      <c r="B368" s="43"/>
      <c r="C368" s="43"/>
    </row>
    <row r="369">
      <c r="B369" s="43"/>
      <c r="C369" s="43"/>
    </row>
    <row r="370">
      <c r="B370" s="43"/>
      <c r="C370" s="43"/>
    </row>
    <row r="371">
      <c r="B371" s="43"/>
      <c r="C371" s="43"/>
    </row>
    <row r="372">
      <c r="B372" s="43"/>
      <c r="C372" s="43"/>
    </row>
    <row r="373">
      <c r="B373" s="43"/>
      <c r="C373" s="43"/>
    </row>
    <row r="374">
      <c r="B374" s="43"/>
      <c r="C374" s="43"/>
    </row>
    <row r="375">
      <c r="B375" s="43"/>
      <c r="C375" s="43"/>
    </row>
    <row r="376">
      <c r="B376" s="43"/>
      <c r="C376" s="43"/>
    </row>
    <row r="377">
      <c r="B377" s="43"/>
      <c r="C377" s="43"/>
    </row>
    <row r="378">
      <c r="B378" s="43"/>
      <c r="C378" s="43"/>
    </row>
    <row r="379">
      <c r="B379" s="43"/>
      <c r="C379" s="43"/>
    </row>
    <row r="380">
      <c r="B380" s="43"/>
      <c r="C380" s="43"/>
    </row>
    <row r="381">
      <c r="B381" s="43"/>
      <c r="C381" s="43"/>
    </row>
    <row r="382">
      <c r="B382" s="43"/>
      <c r="C382" s="43"/>
    </row>
    <row r="383">
      <c r="B383" s="43"/>
      <c r="C383" s="43"/>
    </row>
    <row r="384">
      <c r="B384" s="43"/>
      <c r="C384" s="43"/>
    </row>
    <row r="385">
      <c r="B385" s="43"/>
      <c r="C385" s="43"/>
    </row>
    <row r="386">
      <c r="B386" s="43"/>
      <c r="C386" s="43"/>
    </row>
    <row r="387">
      <c r="B387" s="43"/>
      <c r="C387" s="43"/>
    </row>
    <row r="388">
      <c r="B388" s="43"/>
      <c r="C388" s="43"/>
    </row>
    <row r="389">
      <c r="B389" s="43"/>
      <c r="C389" s="43"/>
    </row>
    <row r="390">
      <c r="B390" s="43"/>
      <c r="C390" s="43"/>
    </row>
    <row r="391">
      <c r="B391" s="43"/>
      <c r="C391" s="43"/>
    </row>
    <row r="392">
      <c r="B392" s="43"/>
      <c r="C392" s="43"/>
    </row>
    <row r="393">
      <c r="B393" s="43"/>
      <c r="C393" s="43"/>
    </row>
    <row r="394">
      <c r="B394" s="43"/>
      <c r="C394" s="43"/>
    </row>
    <row r="395">
      <c r="B395" s="43"/>
      <c r="C395" s="43"/>
    </row>
    <row r="396">
      <c r="B396" s="43"/>
      <c r="C396" s="43"/>
    </row>
    <row r="397">
      <c r="B397" s="43"/>
      <c r="C397" s="43"/>
    </row>
    <row r="398">
      <c r="B398" s="43"/>
      <c r="C398" s="43"/>
    </row>
    <row r="399">
      <c r="B399" s="43"/>
      <c r="C399" s="43"/>
    </row>
    <row r="400">
      <c r="B400" s="43"/>
      <c r="C400" s="43"/>
    </row>
    <row r="401">
      <c r="B401" s="43"/>
      <c r="C401" s="43"/>
    </row>
    <row r="402">
      <c r="B402" s="43"/>
      <c r="C402" s="43"/>
    </row>
    <row r="403">
      <c r="B403" s="43"/>
      <c r="C403" s="43"/>
    </row>
    <row r="404">
      <c r="B404" s="43"/>
      <c r="C404" s="43"/>
    </row>
    <row r="405">
      <c r="B405" s="43"/>
      <c r="C405" s="43"/>
    </row>
    <row r="406">
      <c r="B406" s="43"/>
      <c r="C406" s="43"/>
    </row>
    <row r="407">
      <c r="B407" s="43"/>
      <c r="C407" s="43"/>
    </row>
    <row r="408">
      <c r="B408" s="43"/>
      <c r="C408" s="43"/>
    </row>
    <row r="409">
      <c r="B409" s="43"/>
      <c r="C409" s="43"/>
    </row>
    <row r="410">
      <c r="B410" s="43"/>
      <c r="C410" s="43"/>
    </row>
    <row r="411">
      <c r="B411" s="43"/>
      <c r="C411" s="43"/>
    </row>
    <row r="412">
      <c r="B412" s="43"/>
      <c r="C412" s="43"/>
    </row>
    <row r="413">
      <c r="B413" s="43"/>
      <c r="C413" s="43"/>
    </row>
    <row r="414">
      <c r="B414" s="43"/>
      <c r="C414" s="43"/>
    </row>
    <row r="415">
      <c r="B415" s="43"/>
      <c r="C415" s="43"/>
    </row>
    <row r="416">
      <c r="B416" s="43"/>
      <c r="C416" s="43"/>
    </row>
    <row r="417">
      <c r="B417" s="43"/>
      <c r="C417" s="43"/>
    </row>
    <row r="418">
      <c r="B418" s="43"/>
      <c r="C418" s="43"/>
    </row>
    <row r="419">
      <c r="B419" s="43"/>
      <c r="C419" s="43"/>
    </row>
    <row r="420">
      <c r="B420" s="43"/>
      <c r="C420" s="43"/>
    </row>
    <row r="421">
      <c r="B421" s="43"/>
      <c r="C421" s="43"/>
    </row>
    <row r="422">
      <c r="B422" s="43"/>
      <c r="C422" s="43"/>
    </row>
    <row r="423">
      <c r="B423" s="43"/>
      <c r="C423" s="43"/>
    </row>
    <row r="424">
      <c r="B424" s="43"/>
      <c r="C424" s="43"/>
    </row>
    <row r="425">
      <c r="B425" s="43"/>
      <c r="C425" s="43"/>
    </row>
    <row r="426">
      <c r="B426" s="43"/>
      <c r="C426" s="43"/>
    </row>
    <row r="427">
      <c r="B427" s="43"/>
      <c r="C427" s="43"/>
    </row>
    <row r="428">
      <c r="B428" s="43"/>
      <c r="C428" s="43"/>
    </row>
    <row r="429">
      <c r="B429" s="43"/>
      <c r="C429" s="43"/>
    </row>
    <row r="430">
      <c r="B430" s="43"/>
      <c r="C430" s="43"/>
    </row>
    <row r="431">
      <c r="B431" s="43"/>
      <c r="C431" s="43"/>
    </row>
    <row r="432">
      <c r="B432" s="43"/>
      <c r="C432" s="43"/>
    </row>
    <row r="433">
      <c r="B433" s="43"/>
      <c r="C433" s="43"/>
    </row>
    <row r="434">
      <c r="B434" s="43"/>
      <c r="C434" s="43"/>
    </row>
    <row r="435">
      <c r="B435" s="43"/>
      <c r="C435" s="43"/>
    </row>
    <row r="436">
      <c r="B436" s="43"/>
      <c r="C436" s="43"/>
    </row>
    <row r="437">
      <c r="B437" s="43"/>
      <c r="C437" s="43"/>
    </row>
    <row r="438">
      <c r="B438" s="43"/>
      <c r="C438" s="43"/>
    </row>
    <row r="439">
      <c r="B439" s="43"/>
      <c r="C439" s="43"/>
    </row>
    <row r="440">
      <c r="B440" s="43"/>
      <c r="C440" s="43"/>
    </row>
    <row r="441">
      <c r="B441" s="43"/>
      <c r="C441" s="43"/>
    </row>
    <row r="442">
      <c r="B442" s="43"/>
      <c r="C442" s="43"/>
    </row>
    <row r="443">
      <c r="B443" s="43"/>
      <c r="C443" s="43"/>
    </row>
    <row r="444">
      <c r="B444" s="43"/>
      <c r="C444" s="43"/>
    </row>
    <row r="445">
      <c r="B445" s="43"/>
      <c r="C445" s="43"/>
    </row>
    <row r="446">
      <c r="B446" s="43"/>
      <c r="C446" s="43"/>
    </row>
    <row r="447">
      <c r="B447" s="43"/>
      <c r="C447" s="43"/>
    </row>
    <row r="448">
      <c r="B448" s="43"/>
      <c r="C448" s="43"/>
    </row>
    <row r="449">
      <c r="B449" s="43"/>
      <c r="C449" s="43"/>
    </row>
    <row r="450">
      <c r="B450" s="43"/>
      <c r="C450" s="43"/>
    </row>
    <row r="451">
      <c r="B451" s="43"/>
      <c r="C451" s="43"/>
    </row>
    <row r="452">
      <c r="B452" s="43"/>
      <c r="C452" s="43"/>
    </row>
    <row r="453">
      <c r="B453" s="43"/>
      <c r="C453" s="43"/>
    </row>
    <row r="454">
      <c r="B454" s="43"/>
      <c r="C454" s="43"/>
    </row>
    <row r="455">
      <c r="B455" s="43"/>
      <c r="C455" s="43"/>
    </row>
    <row r="456">
      <c r="B456" s="43"/>
      <c r="C456" s="43"/>
    </row>
    <row r="457">
      <c r="B457" s="43"/>
      <c r="C457" s="43"/>
    </row>
    <row r="458">
      <c r="B458" s="43"/>
      <c r="C458" s="43"/>
    </row>
    <row r="459">
      <c r="B459" s="43"/>
      <c r="C459" s="43"/>
    </row>
    <row r="460">
      <c r="B460" s="43"/>
      <c r="C460" s="43"/>
    </row>
    <row r="461">
      <c r="B461" s="43"/>
      <c r="C461" s="43"/>
    </row>
    <row r="462">
      <c r="B462" s="43"/>
      <c r="C462" s="43"/>
    </row>
    <row r="463">
      <c r="B463" s="43"/>
      <c r="C463" s="43"/>
    </row>
    <row r="464">
      <c r="B464" s="43"/>
      <c r="C464" s="43"/>
    </row>
    <row r="465">
      <c r="B465" s="43"/>
      <c r="C465" s="43"/>
    </row>
    <row r="466">
      <c r="B466" s="43"/>
      <c r="C466" s="43"/>
    </row>
    <row r="467">
      <c r="B467" s="43"/>
      <c r="C467" s="43"/>
    </row>
    <row r="468">
      <c r="B468" s="43"/>
      <c r="C468" s="43"/>
    </row>
    <row r="469">
      <c r="B469" s="43"/>
      <c r="C469" s="43"/>
    </row>
    <row r="470">
      <c r="B470" s="43"/>
      <c r="C470" s="43"/>
    </row>
    <row r="471">
      <c r="B471" s="43"/>
      <c r="C471" s="43"/>
    </row>
    <row r="472">
      <c r="B472" s="43"/>
      <c r="C472" s="43"/>
    </row>
    <row r="473">
      <c r="B473" s="43"/>
      <c r="C473" s="43"/>
    </row>
    <row r="474">
      <c r="B474" s="43"/>
      <c r="C474" s="43"/>
    </row>
    <row r="475">
      <c r="B475" s="43"/>
      <c r="C475" s="43"/>
    </row>
    <row r="476">
      <c r="B476" s="43"/>
      <c r="C476" s="43"/>
    </row>
    <row r="477">
      <c r="B477" s="43"/>
      <c r="C477" s="43"/>
    </row>
    <row r="478">
      <c r="B478" s="43"/>
      <c r="C478" s="43"/>
    </row>
    <row r="479">
      <c r="B479" s="43"/>
      <c r="C479" s="43"/>
    </row>
    <row r="480">
      <c r="B480" s="43"/>
      <c r="C480" s="43"/>
    </row>
    <row r="481">
      <c r="B481" s="43"/>
      <c r="C481" s="43"/>
    </row>
    <row r="482">
      <c r="B482" s="43"/>
      <c r="C482" s="43"/>
    </row>
    <row r="483">
      <c r="B483" s="43"/>
      <c r="C483" s="43"/>
    </row>
    <row r="484">
      <c r="B484" s="43"/>
      <c r="C484" s="43"/>
    </row>
    <row r="485">
      <c r="B485" s="43"/>
      <c r="C485" s="43"/>
    </row>
    <row r="486">
      <c r="B486" s="43"/>
      <c r="C486" s="43"/>
    </row>
    <row r="487">
      <c r="B487" s="43"/>
      <c r="C487" s="43"/>
    </row>
    <row r="488">
      <c r="B488" s="43"/>
      <c r="C488" s="43"/>
    </row>
    <row r="489">
      <c r="B489" s="43"/>
      <c r="C489" s="43"/>
    </row>
    <row r="490">
      <c r="B490" s="43"/>
      <c r="C490" s="43"/>
    </row>
    <row r="491">
      <c r="B491" s="43"/>
      <c r="C491" s="43"/>
    </row>
    <row r="492">
      <c r="B492" s="43"/>
      <c r="C492" s="43"/>
    </row>
    <row r="493">
      <c r="B493" s="43"/>
      <c r="C493" s="43"/>
    </row>
    <row r="494">
      <c r="B494" s="43"/>
      <c r="C494" s="43"/>
    </row>
    <row r="495">
      <c r="B495" s="43"/>
      <c r="C495" s="43"/>
    </row>
    <row r="496">
      <c r="B496" s="43"/>
      <c r="C496" s="43"/>
    </row>
    <row r="497">
      <c r="B497" s="43"/>
      <c r="C497" s="43"/>
    </row>
    <row r="498">
      <c r="B498" s="43"/>
      <c r="C498" s="43"/>
    </row>
    <row r="499">
      <c r="B499" s="43"/>
      <c r="C499" s="43"/>
    </row>
    <row r="500">
      <c r="B500" s="43"/>
      <c r="C500" s="43"/>
    </row>
    <row r="501">
      <c r="B501" s="43"/>
      <c r="C501" s="43"/>
    </row>
    <row r="502">
      <c r="B502" s="43"/>
      <c r="C502" s="43"/>
    </row>
    <row r="503">
      <c r="B503" s="43"/>
      <c r="C503" s="43"/>
    </row>
    <row r="504">
      <c r="B504" s="43"/>
      <c r="C504" s="43"/>
    </row>
    <row r="505">
      <c r="B505" s="43"/>
      <c r="C505" s="43"/>
    </row>
    <row r="506">
      <c r="B506" s="43"/>
      <c r="C506" s="43"/>
    </row>
    <row r="507">
      <c r="B507" s="43"/>
      <c r="C507" s="43"/>
    </row>
    <row r="508">
      <c r="B508" s="43"/>
      <c r="C508" s="43"/>
    </row>
    <row r="509">
      <c r="B509" s="43"/>
      <c r="C509" s="43"/>
    </row>
    <row r="510">
      <c r="B510" s="43"/>
      <c r="C510" s="43"/>
    </row>
    <row r="511">
      <c r="B511" s="43"/>
      <c r="C511" s="43"/>
    </row>
    <row r="512">
      <c r="B512" s="43"/>
      <c r="C512" s="43"/>
    </row>
    <row r="513">
      <c r="B513" s="43"/>
      <c r="C513" s="43"/>
    </row>
    <row r="514">
      <c r="B514" s="43"/>
      <c r="C514" s="43"/>
    </row>
    <row r="515">
      <c r="B515" s="43"/>
      <c r="C515" s="43"/>
    </row>
    <row r="516">
      <c r="B516" s="43"/>
      <c r="C516" s="43"/>
    </row>
    <row r="517">
      <c r="B517" s="43"/>
      <c r="C517" s="43"/>
    </row>
    <row r="518">
      <c r="B518" s="43"/>
      <c r="C518" s="43"/>
    </row>
    <row r="519">
      <c r="B519" s="43"/>
      <c r="C519" s="43"/>
    </row>
    <row r="520">
      <c r="B520" s="43"/>
      <c r="C520" s="43"/>
    </row>
    <row r="521">
      <c r="B521" s="43"/>
      <c r="C521" s="43"/>
    </row>
    <row r="522">
      <c r="B522" s="43"/>
      <c r="C522" s="43"/>
    </row>
    <row r="523">
      <c r="B523" s="43"/>
      <c r="C523" s="43"/>
    </row>
    <row r="524">
      <c r="B524" s="43"/>
      <c r="C524" s="43"/>
    </row>
    <row r="525">
      <c r="B525" s="43"/>
      <c r="C525" s="43"/>
    </row>
    <row r="526">
      <c r="B526" s="43"/>
      <c r="C526" s="43"/>
    </row>
    <row r="527">
      <c r="B527" s="43"/>
      <c r="C527" s="43"/>
    </row>
    <row r="528">
      <c r="B528" s="43"/>
      <c r="C528" s="43"/>
    </row>
    <row r="529">
      <c r="B529" s="43"/>
      <c r="C529" s="43"/>
    </row>
    <row r="530">
      <c r="B530" s="43"/>
      <c r="C530" s="43"/>
    </row>
    <row r="531">
      <c r="B531" s="43"/>
      <c r="C531" s="43"/>
    </row>
    <row r="532">
      <c r="B532" s="43"/>
      <c r="C532" s="43"/>
    </row>
    <row r="533">
      <c r="B533" s="43"/>
      <c r="C533" s="43"/>
    </row>
    <row r="534">
      <c r="B534" s="43"/>
      <c r="C534" s="43"/>
    </row>
    <row r="535">
      <c r="B535" s="43"/>
      <c r="C535" s="43"/>
    </row>
    <row r="536">
      <c r="B536" s="43"/>
      <c r="C536" s="43"/>
    </row>
    <row r="537">
      <c r="B537" s="43"/>
      <c r="C537" s="43"/>
    </row>
    <row r="538">
      <c r="B538" s="43"/>
      <c r="C538" s="43"/>
    </row>
    <row r="539">
      <c r="B539" s="43"/>
      <c r="C539" s="43"/>
    </row>
    <row r="540">
      <c r="B540" s="43"/>
      <c r="C540" s="43"/>
    </row>
    <row r="541">
      <c r="B541" s="43"/>
      <c r="C541" s="43"/>
    </row>
    <row r="542">
      <c r="B542" s="43"/>
      <c r="C542" s="43"/>
    </row>
    <row r="543">
      <c r="B543" s="43"/>
      <c r="C543" s="43"/>
    </row>
    <row r="544">
      <c r="B544" s="43"/>
      <c r="C544" s="43"/>
    </row>
    <row r="545">
      <c r="B545" s="43"/>
      <c r="C545" s="43"/>
    </row>
    <row r="546">
      <c r="B546" s="43"/>
      <c r="C546" s="43"/>
    </row>
    <row r="547">
      <c r="B547" s="43"/>
      <c r="C547" s="43"/>
    </row>
    <row r="548">
      <c r="B548" s="43"/>
      <c r="C548" s="43"/>
    </row>
    <row r="549">
      <c r="B549" s="43"/>
      <c r="C549" s="43"/>
    </row>
    <row r="550">
      <c r="B550" s="43"/>
      <c r="C550" s="43"/>
    </row>
    <row r="551">
      <c r="B551" s="43"/>
      <c r="C551" s="43"/>
    </row>
    <row r="552">
      <c r="B552" s="43"/>
      <c r="C552" s="43"/>
    </row>
    <row r="553">
      <c r="B553" s="43"/>
      <c r="C553" s="43"/>
    </row>
    <row r="554">
      <c r="B554" s="43"/>
      <c r="C554" s="43"/>
    </row>
    <row r="555">
      <c r="B555" s="43"/>
      <c r="C555" s="43"/>
    </row>
    <row r="556">
      <c r="B556" s="43"/>
      <c r="C556" s="43"/>
    </row>
    <row r="557">
      <c r="B557" s="43"/>
      <c r="C557" s="43"/>
    </row>
    <row r="558">
      <c r="B558" s="43"/>
      <c r="C558" s="43"/>
    </row>
    <row r="559">
      <c r="B559" s="43"/>
      <c r="C559" s="43"/>
    </row>
    <row r="560">
      <c r="B560" s="43"/>
      <c r="C560" s="43"/>
    </row>
    <row r="561">
      <c r="B561" s="43"/>
      <c r="C561" s="43"/>
    </row>
    <row r="562">
      <c r="B562" s="43"/>
      <c r="C562" s="43"/>
    </row>
    <row r="563">
      <c r="B563" s="43"/>
      <c r="C563" s="43"/>
    </row>
    <row r="564">
      <c r="B564" s="43"/>
      <c r="C564" s="43"/>
    </row>
    <row r="565">
      <c r="B565" s="43"/>
      <c r="C565" s="43"/>
    </row>
    <row r="566">
      <c r="B566" s="43"/>
      <c r="C566" s="43"/>
    </row>
    <row r="567">
      <c r="B567" s="43"/>
      <c r="C567" s="43"/>
    </row>
    <row r="568">
      <c r="B568" s="43"/>
      <c r="C568" s="43"/>
    </row>
    <row r="569">
      <c r="B569" s="43"/>
      <c r="C569" s="43"/>
    </row>
    <row r="570">
      <c r="B570" s="43"/>
      <c r="C570" s="43"/>
    </row>
    <row r="571">
      <c r="B571" s="43"/>
      <c r="C571" s="43"/>
    </row>
    <row r="572">
      <c r="B572" s="43"/>
      <c r="C572" s="43"/>
    </row>
    <row r="573">
      <c r="B573" s="43"/>
      <c r="C573" s="43"/>
    </row>
    <row r="574">
      <c r="B574" s="43"/>
      <c r="C574" s="43"/>
    </row>
    <row r="575">
      <c r="B575" s="43"/>
      <c r="C575" s="43"/>
    </row>
    <row r="576">
      <c r="B576" s="43"/>
      <c r="C576" s="43"/>
    </row>
    <row r="577">
      <c r="B577" s="43"/>
      <c r="C577" s="43"/>
    </row>
    <row r="578">
      <c r="B578" s="43"/>
      <c r="C578" s="43"/>
    </row>
    <row r="579">
      <c r="B579" s="43"/>
      <c r="C579" s="43"/>
    </row>
    <row r="580">
      <c r="B580" s="43"/>
      <c r="C580" s="43"/>
    </row>
    <row r="581">
      <c r="B581" s="43"/>
      <c r="C581" s="43"/>
    </row>
    <row r="582">
      <c r="B582" s="43"/>
      <c r="C582" s="43"/>
    </row>
    <row r="583">
      <c r="B583" s="43"/>
      <c r="C583" s="43"/>
    </row>
    <row r="584">
      <c r="B584" s="43"/>
      <c r="C584" s="43"/>
    </row>
    <row r="585">
      <c r="B585" s="43"/>
      <c r="C585" s="43"/>
    </row>
    <row r="586">
      <c r="B586" s="43"/>
      <c r="C586" s="43"/>
    </row>
    <row r="587">
      <c r="B587" s="43"/>
      <c r="C587" s="43"/>
    </row>
    <row r="588">
      <c r="B588" s="43"/>
      <c r="C588" s="43"/>
    </row>
    <row r="589">
      <c r="B589" s="43"/>
      <c r="C589" s="43"/>
    </row>
    <row r="590">
      <c r="B590" s="43"/>
      <c r="C590" s="43"/>
    </row>
    <row r="591">
      <c r="B591" s="43"/>
      <c r="C591" s="43"/>
    </row>
    <row r="592">
      <c r="B592" s="43"/>
      <c r="C592" s="43"/>
    </row>
    <row r="593">
      <c r="B593" s="43"/>
      <c r="C593" s="43"/>
    </row>
    <row r="594">
      <c r="B594" s="43"/>
      <c r="C594" s="43"/>
    </row>
    <row r="595">
      <c r="B595" s="43"/>
      <c r="C595" s="43"/>
    </row>
    <row r="596">
      <c r="B596" s="43"/>
      <c r="C596" s="43"/>
    </row>
    <row r="597">
      <c r="B597" s="43"/>
      <c r="C597" s="43"/>
    </row>
    <row r="598">
      <c r="B598" s="43"/>
      <c r="C598" s="43"/>
    </row>
    <row r="599">
      <c r="B599" s="43"/>
      <c r="C599" s="43"/>
    </row>
    <row r="600">
      <c r="B600" s="43"/>
      <c r="C600" s="43"/>
    </row>
    <row r="601">
      <c r="B601" s="43"/>
      <c r="C601" s="43"/>
    </row>
    <row r="602">
      <c r="B602" s="43"/>
      <c r="C602" s="43"/>
    </row>
    <row r="603">
      <c r="B603" s="43"/>
      <c r="C603" s="43"/>
    </row>
    <row r="604">
      <c r="B604" s="43"/>
      <c r="C604" s="43"/>
    </row>
    <row r="605">
      <c r="B605" s="43"/>
      <c r="C605" s="43"/>
    </row>
    <row r="606">
      <c r="B606" s="43"/>
      <c r="C606" s="43"/>
    </row>
    <row r="607">
      <c r="B607" s="43"/>
      <c r="C607" s="43"/>
    </row>
    <row r="608">
      <c r="B608" s="43"/>
      <c r="C608" s="43"/>
    </row>
    <row r="609">
      <c r="B609" s="43"/>
      <c r="C609" s="43"/>
    </row>
    <row r="610">
      <c r="B610" s="43"/>
      <c r="C610" s="43"/>
    </row>
    <row r="611">
      <c r="B611" s="43"/>
      <c r="C611" s="43"/>
    </row>
    <row r="612">
      <c r="B612" s="43"/>
      <c r="C612" s="43"/>
    </row>
    <row r="613">
      <c r="B613" s="43"/>
      <c r="C613" s="43"/>
    </row>
    <row r="614">
      <c r="B614" s="43"/>
      <c r="C614" s="43"/>
    </row>
    <row r="615">
      <c r="B615" s="43"/>
      <c r="C615" s="43"/>
    </row>
    <row r="616">
      <c r="B616" s="43"/>
      <c r="C616" s="43"/>
    </row>
    <row r="617">
      <c r="B617" s="43"/>
      <c r="C617" s="43"/>
    </row>
    <row r="618">
      <c r="B618" s="43"/>
      <c r="C618" s="43"/>
    </row>
    <row r="619">
      <c r="B619" s="43"/>
      <c r="C619" s="43"/>
    </row>
    <row r="620">
      <c r="B620" s="43"/>
      <c r="C620" s="43"/>
    </row>
    <row r="621">
      <c r="B621" s="43"/>
      <c r="C621" s="43"/>
    </row>
    <row r="622">
      <c r="B622" s="43"/>
      <c r="C622" s="43"/>
    </row>
    <row r="623">
      <c r="B623" s="43"/>
      <c r="C623" s="43"/>
    </row>
    <row r="624">
      <c r="B624" s="43"/>
      <c r="C624" s="43"/>
    </row>
    <row r="625">
      <c r="B625" s="43"/>
      <c r="C625" s="43"/>
    </row>
    <row r="626">
      <c r="B626" s="43"/>
      <c r="C626" s="43"/>
    </row>
    <row r="627">
      <c r="B627" s="43"/>
      <c r="C627" s="43"/>
    </row>
    <row r="628">
      <c r="B628" s="43"/>
      <c r="C628" s="43"/>
    </row>
    <row r="629">
      <c r="B629" s="43"/>
      <c r="C629" s="43"/>
    </row>
    <row r="630">
      <c r="B630" s="43"/>
      <c r="C630" s="43"/>
    </row>
    <row r="631">
      <c r="B631" s="43"/>
      <c r="C631" s="43"/>
    </row>
    <row r="632">
      <c r="B632" s="43"/>
      <c r="C632" s="43"/>
    </row>
    <row r="633">
      <c r="B633" s="43"/>
      <c r="C633" s="43"/>
    </row>
    <row r="634">
      <c r="B634" s="43"/>
      <c r="C634" s="43"/>
    </row>
    <row r="635">
      <c r="B635" s="43"/>
      <c r="C635" s="43"/>
    </row>
    <row r="636">
      <c r="B636" s="43"/>
      <c r="C636" s="43"/>
    </row>
    <row r="637">
      <c r="B637" s="43"/>
      <c r="C637" s="43"/>
    </row>
    <row r="638">
      <c r="B638" s="43"/>
      <c r="C638" s="43"/>
    </row>
    <row r="639">
      <c r="B639" s="43"/>
      <c r="C639" s="43"/>
    </row>
    <row r="640">
      <c r="B640" s="43"/>
      <c r="C640" s="43"/>
    </row>
    <row r="641">
      <c r="B641" s="43"/>
      <c r="C641" s="43"/>
    </row>
    <row r="642">
      <c r="B642" s="43"/>
      <c r="C642" s="43"/>
    </row>
    <row r="643">
      <c r="B643" s="43"/>
      <c r="C643" s="43"/>
    </row>
    <row r="644">
      <c r="B644" s="43"/>
      <c r="C644" s="43"/>
    </row>
    <row r="645">
      <c r="B645" s="43"/>
      <c r="C645" s="43"/>
    </row>
    <row r="646">
      <c r="B646" s="43"/>
      <c r="C646" s="43"/>
    </row>
    <row r="647">
      <c r="B647" s="43"/>
      <c r="C647" s="43"/>
    </row>
    <row r="648">
      <c r="B648" s="43"/>
      <c r="C648" s="43"/>
    </row>
    <row r="649">
      <c r="B649" s="43"/>
      <c r="C649" s="43"/>
    </row>
    <row r="650">
      <c r="B650" s="43"/>
      <c r="C650" s="43"/>
    </row>
    <row r="651">
      <c r="B651" s="43"/>
      <c r="C651" s="43"/>
    </row>
    <row r="652">
      <c r="B652" s="43"/>
      <c r="C652" s="43"/>
    </row>
    <row r="653">
      <c r="B653" s="43"/>
      <c r="C653" s="43"/>
    </row>
    <row r="654">
      <c r="B654" s="43"/>
      <c r="C654" s="43"/>
    </row>
    <row r="655">
      <c r="B655" s="43"/>
      <c r="C655" s="43"/>
    </row>
    <row r="656">
      <c r="B656" s="43"/>
      <c r="C656" s="43"/>
    </row>
    <row r="657">
      <c r="B657" s="43"/>
      <c r="C657" s="43"/>
    </row>
    <row r="658">
      <c r="B658" s="43"/>
      <c r="C658" s="43"/>
    </row>
    <row r="659">
      <c r="B659" s="43"/>
      <c r="C659" s="43"/>
    </row>
    <row r="660">
      <c r="B660" s="43"/>
      <c r="C660" s="43"/>
    </row>
    <row r="661">
      <c r="B661" s="43"/>
      <c r="C661" s="43"/>
    </row>
    <row r="662">
      <c r="B662" s="43"/>
      <c r="C662" s="43"/>
    </row>
    <row r="663">
      <c r="B663" s="43"/>
      <c r="C663" s="43"/>
    </row>
    <row r="664">
      <c r="B664" s="43"/>
      <c r="C664" s="43"/>
    </row>
    <row r="665">
      <c r="B665" s="43"/>
      <c r="C665" s="43"/>
    </row>
    <row r="666">
      <c r="B666" s="43"/>
      <c r="C666" s="43"/>
    </row>
    <row r="667">
      <c r="B667" s="43"/>
      <c r="C667" s="43"/>
    </row>
    <row r="668">
      <c r="B668" s="43"/>
      <c r="C668" s="43"/>
    </row>
    <row r="669">
      <c r="B669" s="43"/>
      <c r="C669" s="43"/>
    </row>
    <row r="670">
      <c r="B670" s="43"/>
      <c r="C670" s="43"/>
    </row>
    <row r="671">
      <c r="B671" s="43"/>
      <c r="C671" s="43"/>
    </row>
    <row r="672">
      <c r="B672" s="43"/>
      <c r="C672" s="43"/>
    </row>
    <row r="673">
      <c r="B673" s="43"/>
      <c r="C673" s="43"/>
    </row>
    <row r="674">
      <c r="B674" s="43"/>
      <c r="C674" s="43"/>
    </row>
    <row r="675">
      <c r="B675" s="43"/>
      <c r="C675" s="43"/>
    </row>
    <row r="676">
      <c r="B676" s="43"/>
      <c r="C676" s="43"/>
    </row>
    <row r="677">
      <c r="B677" s="43"/>
      <c r="C677" s="43"/>
    </row>
    <row r="678">
      <c r="B678" s="43"/>
      <c r="C678" s="43"/>
    </row>
    <row r="679">
      <c r="B679" s="43"/>
      <c r="C679" s="43"/>
    </row>
    <row r="680">
      <c r="B680" s="43"/>
      <c r="C680" s="43"/>
    </row>
    <row r="681">
      <c r="B681" s="43"/>
      <c r="C681" s="43"/>
    </row>
    <row r="682">
      <c r="B682" s="43"/>
      <c r="C682" s="43"/>
    </row>
    <row r="683">
      <c r="B683" s="43"/>
      <c r="C683" s="43"/>
    </row>
    <row r="684">
      <c r="B684" s="43"/>
      <c r="C684" s="43"/>
    </row>
    <row r="685">
      <c r="B685" s="43"/>
      <c r="C685" s="43"/>
    </row>
    <row r="686">
      <c r="B686" s="43"/>
      <c r="C686" s="43"/>
    </row>
    <row r="687">
      <c r="B687" s="43"/>
      <c r="C687" s="43"/>
    </row>
    <row r="688">
      <c r="B688" s="43"/>
      <c r="C688" s="43"/>
    </row>
    <row r="689">
      <c r="B689" s="43"/>
      <c r="C689" s="43"/>
    </row>
    <row r="690">
      <c r="B690" s="43"/>
      <c r="C690" s="43"/>
    </row>
    <row r="691">
      <c r="B691" s="43"/>
      <c r="C691" s="43"/>
    </row>
    <row r="692">
      <c r="B692" s="43"/>
      <c r="C692" s="43"/>
    </row>
    <row r="693">
      <c r="B693" s="43"/>
      <c r="C693" s="43"/>
    </row>
    <row r="694">
      <c r="B694" s="43"/>
      <c r="C694" s="43"/>
    </row>
    <row r="695">
      <c r="B695" s="43"/>
      <c r="C695" s="43"/>
    </row>
    <row r="696">
      <c r="B696" s="43"/>
      <c r="C696" s="43"/>
    </row>
    <row r="697">
      <c r="B697" s="43"/>
      <c r="C697" s="43"/>
    </row>
    <row r="698">
      <c r="B698" s="43"/>
      <c r="C698" s="43"/>
    </row>
    <row r="699">
      <c r="B699" s="43"/>
      <c r="C699" s="43"/>
    </row>
    <row r="700">
      <c r="B700" s="43"/>
      <c r="C700" s="43"/>
    </row>
    <row r="701">
      <c r="B701" s="43"/>
      <c r="C701" s="43"/>
    </row>
    <row r="702">
      <c r="B702" s="43"/>
      <c r="C702" s="43"/>
    </row>
    <row r="703">
      <c r="B703" s="43"/>
      <c r="C703" s="43"/>
    </row>
    <row r="704">
      <c r="B704" s="43"/>
      <c r="C704" s="43"/>
    </row>
    <row r="705">
      <c r="B705" s="43"/>
      <c r="C705" s="43"/>
    </row>
    <row r="706">
      <c r="B706" s="43"/>
      <c r="C706" s="43"/>
    </row>
    <row r="707">
      <c r="B707" s="43"/>
      <c r="C707" s="43"/>
    </row>
    <row r="708">
      <c r="B708" s="43"/>
      <c r="C708" s="43"/>
    </row>
    <row r="709">
      <c r="B709" s="43"/>
      <c r="C709" s="43"/>
    </row>
    <row r="710">
      <c r="B710" s="43"/>
      <c r="C710" s="43"/>
    </row>
    <row r="711">
      <c r="B711" s="43"/>
      <c r="C711" s="43"/>
    </row>
    <row r="712">
      <c r="B712" s="43"/>
      <c r="C712" s="43"/>
    </row>
    <row r="713">
      <c r="B713" s="43"/>
      <c r="C713" s="43"/>
    </row>
    <row r="714">
      <c r="B714" s="43"/>
      <c r="C714" s="43"/>
    </row>
    <row r="715">
      <c r="B715" s="43"/>
      <c r="C715" s="43"/>
    </row>
    <row r="716">
      <c r="B716" s="43"/>
      <c r="C716" s="43"/>
    </row>
    <row r="717">
      <c r="B717" s="43"/>
      <c r="C717" s="43"/>
    </row>
    <row r="718">
      <c r="B718" s="43"/>
      <c r="C718" s="43"/>
    </row>
    <row r="719">
      <c r="B719" s="43"/>
      <c r="C719" s="43"/>
    </row>
    <row r="720">
      <c r="B720" s="43"/>
      <c r="C720" s="43"/>
    </row>
    <row r="721">
      <c r="B721" s="43"/>
      <c r="C721" s="43"/>
    </row>
    <row r="722">
      <c r="B722" s="43"/>
      <c r="C722" s="43"/>
    </row>
    <row r="723">
      <c r="B723" s="43"/>
      <c r="C723" s="43"/>
    </row>
    <row r="724">
      <c r="B724" s="43"/>
      <c r="C724" s="43"/>
    </row>
    <row r="725">
      <c r="B725" s="43"/>
      <c r="C725" s="43"/>
    </row>
    <row r="726">
      <c r="B726" s="43"/>
      <c r="C726" s="43"/>
    </row>
    <row r="727">
      <c r="B727" s="43"/>
      <c r="C727" s="43"/>
    </row>
    <row r="728">
      <c r="B728" s="43"/>
      <c r="C728" s="43"/>
    </row>
    <row r="729">
      <c r="B729" s="43"/>
      <c r="C729" s="43"/>
    </row>
    <row r="730">
      <c r="B730" s="43"/>
      <c r="C730" s="43"/>
    </row>
    <row r="731">
      <c r="B731" s="43"/>
      <c r="C731" s="43"/>
    </row>
    <row r="732">
      <c r="B732" s="43"/>
      <c r="C732" s="43"/>
    </row>
    <row r="733">
      <c r="B733" s="43"/>
      <c r="C733" s="43"/>
    </row>
    <row r="734">
      <c r="B734" s="43"/>
      <c r="C734" s="43"/>
    </row>
    <row r="735">
      <c r="B735" s="43"/>
      <c r="C735" s="43"/>
    </row>
    <row r="736">
      <c r="B736" s="43"/>
      <c r="C736" s="43"/>
    </row>
    <row r="737">
      <c r="B737" s="43"/>
      <c r="C737" s="43"/>
    </row>
    <row r="738">
      <c r="B738" s="43"/>
      <c r="C738" s="43"/>
    </row>
    <row r="739">
      <c r="B739" s="43"/>
      <c r="C739" s="43"/>
    </row>
    <row r="740">
      <c r="B740" s="43"/>
      <c r="C740" s="43"/>
    </row>
    <row r="741">
      <c r="B741" s="43"/>
      <c r="C741" s="43"/>
    </row>
    <row r="742">
      <c r="B742" s="43"/>
      <c r="C742" s="43"/>
    </row>
    <row r="743">
      <c r="B743" s="43"/>
      <c r="C743" s="43"/>
    </row>
    <row r="744">
      <c r="B744" s="43"/>
      <c r="C744" s="43"/>
    </row>
    <row r="745">
      <c r="B745" s="43"/>
      <c r="C745" s="43"/>
    </row>
    <row r="746">
      <c r="B746" s="43"/>
      <c r="C746" s="43"/>
    </row>
    <row r="747">
      <c r="B747" s="43"/>
      <c r="C747" s="43"/>
    </row>
    <row r="748">
      <c r="B748" s="43"/>
      <c r="C748" s="43"/>
    </row>
    <row r="749">
      <c r="B749" s="43"/>
      <c r="C749" s="43"/>
    </row>
    <row r="750">
      <c r="B750" s="43"/>
      <c r="C750" s="43"/>
    </row>
    <row r="751">
      <c r="B751" s="43"/>
      <c r="C751" s="43"/>
    </row>
    <row r="752">
      <c r="B752" s="43"/>
      <c r="C752" s="43"/>
    </row>
    <row r="753">
      <c r="B753" s="43"/>
      <c r="C753" s="43"/>
    </row>
    <row r="754">
      <c r="B754" s="43"/>
      <c r="C754" s="43"/>
    </row>
    <row r="755">
      <c r="B755" s="43"/>
      <c r="C755" s="43"/>
    </row>
    <row r="756">
      <c r="B756" s="43"/>
      <c r="C756" s="43"/>
    </row>
    <row r="757">
      <c r="B757" s="43"/>
      <c r="C757" s="43"/>
    </row>
    <row r="758">
      <c r="B758" s="43"/>
      <c r="C758" s="43"/>
    </row>
    <row r="759">
      <c r="B759" s="43"/>
      <c r="C759" s="43"/>
    </row>
    <row r="760">
      <c r="B760" s="43"/>
      <c r="C760" s="43"/>
    </row>
    <row r="761">
      <c r="B761" s="43"/>
      <c r="C761" s="43"/>
    </row>
    <row r="762">
      <c r="B762" s="43"/>
      <c r="C762" s="43"/>
    </row>
    <row r="763">
      <c r="B763" s="43"/>
      <c r="C763" s="43"/>
    </row>
    <row r="764">
      <c r="B764" s="43"/>
      <c r="C764" s="43"/>
    </row>
    <row r="765">
      <c r="B765" s="43"/>
      <c r="C765" s="43"/>
    </row>
    <row r="766">
      <c r="B766" s="43"/>
      <c r="C766" s="43"/>
    </row>
    <row r="767">
      <c r="B767" s="43"/>
      <c r="C767" s="43"/>
    </row>
    <row r="768">
      <c r="B768" s="43"/>
      <c r="C768" s="43"/>
    </row>
    <row r="769">
      <c r="B769" s="43"/>
      <c r="C769" s="43"/>
    </row>
    <row r="770">
      <c r="B770" s="43"/>
      <c r="C770" s="43"/>
    </row>
    <row r="771">
      <c r="B771" s="43"/>
      <c r="C771" s="43"/>
    </row>
    <row r="772">
      <c r="B772" s="43"/>
      <c r="C772" s="43"/>
    </row>
    <row r="773">
      <c r="B773" s="43"/>
      <c r="C773" s="43"/>
    </row>
    <row r="774">
      <c r="B774" s="43"/>
      <c r="C774" s="43"/>
    </row>
    <row r="775">
      <c r="B775" s="43"/>
      <c r="C775" s="43"/>
    </row>
    <row r="776">
      <c r="B776" s="43"/>
      <c r="C776" s="43"/>
    </row>
    <row r="777">
      <c r="B777" s="43"/>
      <c r="C777" s="43"/>
    </row>
    <row r="778">
      <c r="B778" s="43"/>
      <c r="C778" s="43"/>
    </row>
    <row r="779">
      <c r="B779" s="43"/>
      <c r="C779" s="43"/>
    </row>
    <row r="780">
      <c r="B780" s="43"/>
      <c r="C780" s="43"/>
    </row>
    <row r="781">
      <c r="B781" s="43"/>
      <c r="C781" s="43"/>
    </row>
    <row r="782">
      <c r="B782" s="43"/>
      <c r="C782" s="43"/>
    </row>
    <row r="783">
      <c r="B783" s="43"/>
      <c r="C783" s="43"/>
    </row>
    <row r="784">
      <c r="B784" s="43"/>
      <c r="C784" s="43"/>
    </row>
    <row r="785">
      <c r="B785" s="43"/>
      <c r="C785" s="43"/>
    </row>
    <row r="786">
      <c r="B786" s="43"/>
      <c r="C786" s="43"/>
    </row>
    <row r="787">
      <c r="B787" s="43"/>
      <c r="C787" s="43"/>
    </row>
    <row r="788">
      <c r="B788" s="43"/>
      <c r="C788" s="43"/>
    </row>
    <row r="789">
      <c r="B789" s="43"/>
      <c r="C789" s="43"/>
    </row>
    <row r="790">
      <c r="B790" s="43"/>
      <c r="C790" s="43"/>
    </row>
    <row r="791">
      <c r="B791" s="43"/>
      <c r="C791" s="43"/>
    </row>
    <row r="792">
      <c r="B792" s="43"/>
      <c r="C792" s="43"/>
    </row>
    <row r="793">
      <c r="B793" s="43"/>
      <c r="C793" s="43"/>
    </row>
    <row r="794">
      <c r="B794" s="43"/>
      <c r="C794" s="43"/>
    </row>
    <row r="795">
      <c r="B795" s="43"/>
      <c r="C795" s="43"/>
    </row>
    <row r="796">
      <c r="B796" s="43"/>
      <c r="C796" s="43"/>
    </row>
    <row r="797">
      <c r="B797" s="43"/>
      <c r="C797" s="43"/>
    </row>
    <row r="798">
      <c r="B798" s="43"/>
      <c r="C798" s="43"/>
    </row>
    <row r="799">
      <c r="B799" s="43"/>
      <c r="C799" s="43"/>
    </row>
    <row r="800">
      <c r="B800" s="43"/>
      <c r="C800" s="43"/>
    </row>
    <row r="801">
      <c r="B801" s="43"/>
      <c r="C801" s="43"/>
    </row>
    <row r="802">
      <c r="B802" s="43"/>
      <c r="C802" s="43"/>
    </row>
    <row r="803">
      <c r="B803" s="43"/>
      <c r="C803" s="43"/>
    </row>
    <row r="804">
      <c r="B804" s="43"/>
      <c r="C804" s="43"/>
    </row>
    <row r="805">
      <c r="B805" s="43"/>
      <c r="C805" s="43"/>
    </row>
    <row r="806">
      <c r="B806" s="43"/>
      <c r="C806" s="43"/>
    </row>
    <row r="807">
      <c r="B807" s="43"/>
      <c r="C807" s="43"/>
    </row>
    <row r="808">
      <c r="B808" s="43"/>
      <c r="C808" s="43"/>
    </row>
    <row r="809">
      <c r="B809" s="43"/>
      <c r="C809" s="43"/>
    </row>
    <row r="810">
      <c r="B810" s="43"/>
      <c r="C810" s="43"/>
    </row>
    <row r="811">
      <c r="B811" s="43"/>
      <c r="C811" s="43"/>
    </row>
    <row r="812">
      <c r="B812" s="43"/>
      <c r="C812" s="43"/>
    </row>
    <row r="813">
      <c r="B813" s="43"/>
      <c r="C813" s="43"/>
    </row>
    <row r="814">
      <c r="B814" s="43"/>
      <c r="C814" s="43"/>
    </row>
    <row r="815">
      <c r="B815" s="43"/>
      <c r="C815" s="43"/>
    </row>
    <row r="816">
      <c r="B816" s="43"/>
      <c r="C816" s="43"/>
    </row>
    <row r="817">
      <c r="B817" s="43"/>
      <c r="C817" s="43"/>
    </row>
    <row r="818">
      <c r="B818" s="43"/>
      <c r="C818" s="43"/>
    </row>
    <row r="819">
      <c r="B819" s="43"/>
      <c r="C819" s="43"/>
    </row>
    <row r="820">
      <c r="B820" s="43"/>
      <c r="C820" s="43"/>
    </row>
    <row r="821">
      <c r="B821" s="43"/>
      <c r="C821" s="43"/>
    </row>
    <row r="822">
      <c r="B822" s="43"/>
      <c r="C822" s="43"/>
    </row>
    <row r="823">
      <c r="B823" s="43"/>
      <c r="C823" s="43"/>
    </row>
    <row r="824">
      <c r="B824" s="43"/>
      <c r="C824" s="43"/>
    </row>
    <row r="825">
      <c r="B825" s="43"/>
      <c r="C825" s="43"/>
    </row>
    <row r="826">
      <c r="B826" s="43"/>
      <c r="C826" s="43"/>
    </row>
    <row r="827">
      <c r="B827" s="43"/>
      <c r="C827" s="43"/>
    </row>
    <row r="828">
      <c r="B828" s="43"/>
      <c r="C828" s="43"/>
    </row>
    <row r="829">
      <c r="B829" s="43"/>
      <c r="C829" s="43"/>
    </row>
    <row r="830">
      <c r="B830" s="43"/>
      <c r="C830" s="43"/>
    </row>
    <row r="831">
      <c r="B831" s="43"/>
      <c r="C831" s="43"/>
    </row>
    <row r="832">
      <c r="B832" s="43"/>
      <c r="C832" s="43"/>
    </row>
    <row r="833">
      <c r="B833" s="43"/>
      <c r="C833" s="43"/>
    </row>
    <row r="834">
      <c r="B834" s="43"/>
      <c r="C834" s="43"/>
    </row>
    <row r="835">
      <c r="B835" s="43"/>
      <c r="C835" s="43"/>
    </row>
    <row r="836">
      <c r="B836" s="43"/>
      <c r="C836" s="43"/>
    </row>
    <row r="837">
      <c r="B837" s="43"/>
      <c r="C837" s="43"/>
    </row>
    <row r="838">
      <c r="B838" s="43"/>
      <c r="C838" s="43"/>
    </row>
    <row r="839">
      <c r="B839" s="43"/>
      <c r="C839" s="43"/>
    </row>
    <row r="840">
      <c r="B840" s="43"/>
      <c r="C840" s="43"/>
    </row>
    <row r="841">
      <c r="B841" s="43"/>
      <c r="C841" s="43"/>
    </row>
    <row r="842">
      <c r="B842" s="43"/>
      <c r="C842" s="43"/>
    </row>
    <row r="843">
      <c r="B843" s="43"/>
      <c r="C843" s="43"/>
    </row>
    <row r="844">
      <c r="B844" s="43"/>
      <c r="C844" s="43"/>
    </row>
    <row r="845">
      <c r="B845" s="43"/>
      <c r="C845" s="43"/>
    </row>
    <row r="846">
      <c r="B846" s="43"/>
      <c r="C846" s="43"/>
    </row>
    <row r="847">
      <c r="B847" s="43"/>
      <c r="C847" s="43"/>
    </row>
    <row r="848">
      <c r="B848" s="43"/>
      <c r="C848" s="43"/>
    </row>
    <row r="849">
      <c r="B849" s="43"/>
      <c r="C849" s="43"/>
    </row>
    <row r="850">
      <c r="B850" s="43"/>
      <c r="C850" s="43"/>
    </row>
    <row r="851">
      <c r="B851" s="43"/>
      <c r="C851" s="43"/>
    </row>
    <row r="852">
      <c r="B852" s="43"/>
      <c r="C852" s="43"/>
    </row>
    <row r="853">
      <c r="B853" s="43"/>
      <c r="C853" s="43"/>
    </row>
    <row r="854">
      <c r="B854" s="43"/>
      <c r="C854" s="43"/>
    </row>
    <row r="855">
      <c r="B855" s="43"/>
      <c r="C855" s="43"/>
    </row>
    <row r="856">
      <c r="B856" s="43"/>
      <c r="C856" s="43"/>
    </row>
    <row r="857">
      <c r="B857" s="43"/>
      <c r="C857" s="43"/>
    </row>
    <row r="858">
      <c r="B858" s="43"/>
      <c r="C858" s="43"/>
    </row>
    <row r="859">
      <c r="B859" s="43"/>
      <c r="C859" s="43"/>
    </row>
    <row r="860">
      <c r="B860" s="43"/>
      <c r="C860" s="43"/>
    </row>
    <row r="861">
      <c r="B861" s="43"/>
      <c r="C861" s="43"/>
    </row>
    <row r="862">
      <c r="B862" s="43"/>
      <c r="C862" s="43"/>
    </row>
    <row r="863">
      <c r="B863" s="43"/>
      <c r="C863" s="43"/>
    </row>
    <row r="864">
      <c r="B864" s="43"/>
      <c r="C864" s="43"/>
    </row>
    <row r="865">
      <c r="B865" s="43"/>
      <c r="C865" s="43"/>
    </row>
    <row r="866">
      <c r="B866" s="43"/>
      <c r="C866" s="43"/>
    </row>
    <row r="867">
      <c r="B867" s="43"/>
      <c r="C867" s="43"/>
    </row>
    <row r="868">
      <c r="B868" s="43"/>
      <c r="C868" s="43"/>
    </row>
    <row r="869">
      <c r="B869" s="43"/>
      <c r="C869" s="43"/>
    </row>
    <row r="870">
      <c r="B870" s="43"/>
      <c r="C870" s="43"/>
    </row>
    <row r="871">
      <c r="B871" s="43"/>
      <c r="C871" s="43"/>
    </row>
    <row r="872">
      <c r="B872" s="43"/>
      <c r="C872" s="43"/>
    </row>
    <row r="873">
      <c r="B873" s="43"/>
      <c r="C873" s="43"/>
    </row>
    <row r="874">
      <c r="B874" s="43"/>
      <c r="C874" s="43"/>
    </row>
    <row r="875">
      <c r="B875" s="43"/>
      <c r="C875" s="43"/>
    </row>
    <row r="876">
      <c r="B876" s="43"/>
      <c r="C876" s="43"/>
    </row>
    <row r="877">
      <c r="B877" s="43"/>
      <c r="C877" s="43"/>
    </row>
    <row r="878">
      <c r="B878" s="43"/>
      <c r="C878" s="43"/>
    </row>
    <row r="879">
      <c r="B879" s="43"/>
      <c r="C879" s="43"/>
    </row>
    <row r="880">
      <c r="B880" s="43"/>
      <c r="C880" s="43"/>
    </row>
    <row r="881">
      <c r="B881" s="43"/>
      <c r="C881" s="43"/>
    </row>
    <row r="882">
      <c r="B882" s="43"/>
      <c r="C882" s="43"/>
    </row>
    <row r="883">
      <c r="B883" s="43"/>
      <c r="C883" s="43"/>
    </row>
    <row r="884">
      <c r="B884" s="43"/>
      <c r="C884" s="43"/>
    </row>
    <row r="885">
      <c r="B885" s="43"/>
      <c r="C885" s="43"/>
    </row>
    <row r="886">
      <c r="B886" s="43"/>
      <c r="C886" s="43"/>
    </row>
    <row r="887">
      <c r="B887" s="43"/>
      <c r="C887" s="43"/>
    </row>
    <row r="888">
      <c r="B888" s="43"/>
      <c r="C888" s="43"/>
    </row>
    <row r="889">
      <c r="B889" s="43"/>
      <c r="C889" s="43"/>
    </row>
    <row r="890">
      <c r="B890" s="43"/>
      <c r="C890" s="43"/>
    </row>
    <row r="891">
      <c r="B891" s="43"/>
      <c r="C891" s="43"/>
    </row>
    <row r="892">
      <c r="B892" s="43"/>
      <c r="C892" s="43"/>
    </row>
    <row r="893">
      <c r="B893" s="43"/>
      <c r="C893" s="43"/>
    </row>
    <row r="894">
      <c r="B894" s="43"/>
      <c r="C894" s="43"/>
    </row>
    <row r="895">
      <c r="B895" s="43"/>
      <c r="C895" s="43"/>
    </row>
    <row r="896">
      <c r="B896" s="43"/>
      <c r="C896" s="43"/>
    </row>
    <row r="897">
      <c r="B897" s="43"/>
      <c r="C897" s="43"/>
    </row>
    <row r="898">
      <c r="B898" s="43"/>
      <c r="C898" s="43"/>
    </row>
    <row r="899">
      <c r="B899" s="43"/>
      <c r="C899" s="43"/>
    </row>
    <row r="900">
      <c r="B900" s="43"/>
      <c r="C900" s="43"/>
    </row>
    <row r="901">
      <c r="B901" s="43"/>
      <c r="C901" s="43"/>
    </row>
    <row r="902">
      <c r="B902" s="43"/>
      <c r="C902" s="43"/>
    </row>
    <row r="903">
      <c r="B903" s="43"/>
      <c r="C903" s="43"/>
    </row>
    <row r="904">
      <c r="B904" s="43"/>
      <c r="C904" s="43"/>
    </row>
    <row r="905">
      <c r="B905" s="43"/>
      <c r="C905" s="43"/>
    </row>
    <row r="906">
      <c r="B906" s="43"/>
      <c r="C906" s="43"/>
    </row>
    <row r="907">
      <c r="B907" s="43"/>
      <c r="C907" s="43"/>
    </row>
    <row r="908">
      <c r="B908" s="43"/>
      <c r="C908" s="43"/>
    </row>
    <row r="909">
      <c r="B909" s="43"/>
      <c r="C909" s="43"/>
    </row>
    <row r="910">
      <c r="B910" s="43"/>
      <c r="C910" s="43"/>
    </row>
    <row r="911">
      <c r="B911" s="43"/>
      <c r="C911" s="43"/>
    </row>
    <row r="912">
      <c r="B912" s="43"/>
      <c r="C912" s="43"/>
    </row>
    <row r="913">
      <c r="B913" s="43"/>
      <c r="C913" s="43"/>
    </row>
    <row r="914">
      <c r="B914" s="43"/>
      <c r="C914" s="43"/>
    </row>
    <row r="915">
      <c r="B915" s="43"/>
      <c r="C915" s="43"/>
    </row>
    <row r="916">
      <c r="B916" s="43"/>
      <c r="C916" s="43"/>
    </row>
    <row r="917">
      <c r="B917" s="43"/>
      <c r="C917" s="43"/>
    </row>
    <row r="918">
      <c r="B918" s="43"/>
      <c r="C918" s="43"/>
    </row>
    <row r="919">
      <c r="B919" s="43"/>
      <c r="C919" s="43"/>
    </row>
    <row r="920">
      <c r="B920" s="43"/>
      <c r="C920" s="43"/>
    </row>
    <row r="921">
      <c r="B921" s="43"/>
      <c r="C921" s="43"/>
    </row>
    <row r="922">
      <c r="B922" s="43"/>
      <c r="C922" s="43"/>
    </row>
    <row r="923">
      <c r="B923" s="43"/>
      <c r="C923" s="43"/>
    </row>
    <row r="924">
      <c r="B924" s="43"/>
      <c r="C924" s="43"/>
    </row>
    <row r="925">
      <c r="B925" s="43"/>
      <c r="C925" s="43"/>
    </row>
    <row r="926">
      <c r="B926" s="43"/>
      <c r="C926" s="43"/>
    </row>
    <row r="927">
      <c r="B927" s="43"/>
      <c r="C927" s="43"/>
    </row>
    <row r="928">
      <c r="B928" s="43"/>
      <c r="C928" s="43"/>
    </row>
    <row r="929">
      <c r="B929" s="43"/>
      <c r="C929" s="43"/>
    </row>
    <row r="930">
      <c r="B930" s="43"/>
      <c r="C930" s="43"/>
    </row>
    <row r="931">
      <c r="B931" s="43"/>
      <c r="C931" s="43"/>
    </row>
    <row r="932">
      <c r="B932" s="43"/>
      <c r="C932" s="43"/>
    </row>
    <row r="933">
      <c r="B933" s="43"/>
      <c r="C933" s="43"/>
    </row>
    <row r="934">
      <c r="B934" s="43"/>
      <c r="C934" s="43"/>
    </row>
    <row r="935">
      <c r="B935" s="43"/>
      <c r="C935" s="43"/>
    </row>
    <row r="936">
      <c r="B936" s="43"/>
      <c r="C936" s="43"/>
    </row>
    <row r="937">
      <c r="B937" s="43"/>
      <c r="C937" s="43"/>
    </row>
    <row r="938">
      <c r="B938" s="43"/>
      <c r="C938" s="43"/>
    </row>
    <row r="939">
      <c r="B939" s="43"/>
      <c r="C939" s="43"/>
    </row>
    <row r="940">
      <c r="B940" s="43"/>
      <c r="C940" s="43"/>
    </row>
    <row r="941">
      <c r="B941" s="43"/>
      <c r="C941" s="43"/>
    </row>
    <row r="942">
      <c r="B942" s="43"/>
      <c r="C942" s="43"/>
    </row>
    <row r="943">
      <c r="B943" s="43"/>
      <c r="C943" s="43"/>
    </row>
    <row r="944">
      <c r="B944" s="43"/>
      <c r="C944" s="43"/>
    </row>
    <row r="945">
      <c r="B945" s="43"/>
      <c r="C945" s="43"/>
    </row>
    <row r="946">
      <c r="B946" s="43"/>
      <c r="C946" s="43"/>
    </row>
    <row r="947">
      <c r="B947" s="43"/>
      <c r="C947" s="43"/>
    </row>
    <row r="948">
      <c r="B948" s="43"/>
      <c r="C948" s="43"/>
    </row>
    <row r="949">
      <c r="B949" s="43"/>
      <c r="C949" s="43"/>
    </row>
    <row r="950">
      <c r="B950" s="43"/>
      <c r="C950" s="43"/>
    </row>
    <row r="951">
      <c r="B951" s="43"/>
      <c r="C951" s="43"/>
    </row>
    <row r="952">
      <c r="B952" s="43"/>
      <c r="C952" s="43"/>
    </row>
    <row r="953">
      <c r="B953" s="43"/>
      <c r="C953" s="43"/>
    </row>
    <row r="954">
      <c r="B954" s="43"/>
      <c r="C954" s="43"/>
    </row>
    <row r="955">
      <c r="B955" s="43"/>
      <c r="C955" s="43"/>
    </row>
    <row r="956">
      <c r="B956" s="43"/>
      <c r="C956" s="43"/>
    </row>
    <row r="957">
      <c r="B957" s="43"/>
      <c r="C957" s="43"/>
    </row>
    <row r="958">
      <c r="B958" s="43"/>
      <c r="C958" s="43"/>
    </row>
    <row r="959">
      <c r="B959" s="43"/>
      <c r="C959" s="43"/>
    </row>
    <row r="960">
      <c r="B960" s="43"/>
      <c r="C960" s="43"/>
    </row>
    <row r="961">
      <c r="B961" s="43"/>
      <c r="C961" s="43"/>
    </row>
    <row r="962">
      <c r="B962" s="43"/>
      <c r="C962" s="43"/>
    </row>
    <row r="963">
      <c r="B963" s="43"/>
      <c r="C963" s="43"/>
    </row>
    <row r="964">
      <c r="B964" s="43"/>
      <c r="C964" s="43"/>
    </row>
    <row r="965">
      <c r="B965" s="43"/>
      <c r="C965" s="43"/>
    </row>
    <row r="966">
      <c r="B966" s="43"/>
      <c r="C966" s="43"/>
    </row>
    <row r="967">
      <c r="B967" s="43"/>
      <c r="C967" s="43"/>
    </row>
    <row r="968">
      <c r="B968" s="43"/>
      <c r="C968" s="43"/>
    </row>
    <row r="969">
      <c r="B969" s="43"/>
      <c r="C969" s="43"/>
    </row>
    <row r="970">
      <c r="B970" s="43"/>
      <c r="C970" s="43"/>
    </row>
    <row r="971">
      <c r="B971" s="43"/>
      <c r="C971" s="43"/>
    </row>
    <row r="972">
      <c r="B972" s="43"/>
      <c r="C972" s="43"/>
    </row>
    <row r="973">
      <c r="B973" s="43"/>
      <c r="C973" s="43"/>
    </row>
    <row r="974">
      <c r="B974" s="43"/>
      <c r="C974" s="43"/>
    </row>
    <row r="975">
      <c r="B975" s="43"/>
      <c r="C975" s="43"/>
    </row>
    <row r="976">
      <c r="B976" s="43"/>
      <c r="C976" s="43"/>
    </row>
    <row r="977">
      <c r="B977" s="43"/>
      <c r="C977" s="43"/>
    </row>
    <row r="978">
      <c r="B978" s="43"/>
      <c r="C978" s="43"/>
    </row>
    <row r="979">
      <c r="B979" s="43"/>
      <c r="C979" s="43"/>
    </row>
  </sheetData>
  <drawing r:id="rId1"/>
</worksheet>
</file>

<file path=xl/worksheets/sheet20.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6.0" topLeftCell="A7" activePane="bottomLeft" state="frozen"/>
      <selection activeCell="B8" sqref="B8" pane="bottomLeft"/>
    </sheetView>
  </sheetViews>
  <sheetFormatPr customHeight="1" defaultColWidth="12.63" defaultRowHeight="15.75"/>
  <cols>
    <col customWidth="1" min="14" max="14" width="30.88"/>
  </cols>
  <sheetData>
    <row r="1">
      <c r="A1" s="44"/>
      <c r="B1" s="45" t="s">
        <v>56</v>
      </c>
      <c r="C1" s="112">
        <v>45424.0</v>
      </c>
      <c r="D1" s="47"/>
      <c r="E1" s="47"/>
      <c r="F1" s="48"/>
      <c r="G1" s="45" t="s">
        <v>57</v>
      </c>
      <c r="H1" s="91" t="s">
        <v>460</v>
      </c>
      <c r="I1" s="50"/>
      <c r="J1" s="50"/>
      <c r="K1" s="50"/>
      <c r="L1" s="50"/>
      <c r="M1" s="50"/>
      <c r="N1" s="51"/>
      <c r="O1" s="49"/>
      <c r="P1" s="50"/>
      <c r="Q1" s="50"/>
      <c r="R1" s="50"/>
      <c r="S1" s="51"/>
    </row>
    <row r="2">
      <c r="A2" s="52"/>
      <c r="B2" s="53" t="s">
        <v>58</v>
      </c>
      <c r="C2" s="54" t="s">
        <v>423</v>
      </c>
      <c r="D2" s="55"/>
      <c r="E2" s="55"/>
      <c r="F2" s="56"/>
      <c r="G2" s="57" t="s">
        <v>59</v>
      </c>
      <c r="H2" s="58" t="s">
        <v>60</v>
      </c>
      <c r="I2" s="50"/>
      <c r="J2" s="50"/>
      <c r="K2" s="50"/>
      <c r="L2" s="50"/>
      <c r="M2" s="50"/>
      <c r="N2" s="51"/>
      <c r="O2" s="49"/>
      <c r="P2" s="50"/>
      <c r="Q2" s="50"/>
      <c r="R2" s="50"/>
      <c r="S2" s="51"/>
    </row>
    <row r="3">
      <c r="A3" s="59"/>
      <c r="B3" s="60"/>
      <c r="C3" s="60"/>
      <c r="D3" s="60"/>
      <c r="E3" s="60"/>
      <c r="F3" s="60"/>
      <c r="G3" s="60"/>
      <c r="H3" s="60"/>
      <c r="I3" s="60"/>
      <c r="J3" s="60"/>
      <c r="K3" s="60"/>
      <c r="L3" s="60"/>
      <c r="M3" s="60"/>
      <c r="N3" s="60"/>
      <c r="O3" s="49"/>
      <c r="P3" s="50"/>
      <c r="Q3" s="50"/>
      <c r="R3" s="50"/>
      <c r="S3" s="51"/>
    </row>
    <row r="4">
      <c r="A4" s="52"/>
      <c r="B4" s="44"/>
      <c r="C4" s="44"/>
      <c r="D4" s="44"/>
      <c r="E4" s="44"/>
      <c r="F4" s="44"/>
      <c r="G4" s="44"/>
      <c r="H4" s="44"/>
      <c r="I4" s="44"/>
      <c r="J4" s="44"/>
      <c r="K4" s="44"/>
      <c r="L4" s="44"/>
      <c r="M4" s="44"/>
      <c r="N4" s="44"/>
      <c r="O4" s="49"/>
      <c r="P4" s="50"/>
      <c r="Q4" s="50"/>
      <c r="R4" s="50"/>
      <c r="S4" s="51"/>
    </row>
    <row r="5">
      <c r="A5" s="61" t="s">
        <v>61</v>
      </c>
      <c r="B5" s="62" t="s">
        <v>62</v>
      </c>
      <c r="C5" s="62" t="s">
        <v>63</v>
      </c>
      <c r="D5" s="63"/>
      <c r="E5" s="64" t="s">
        <v>64</v>
      </c>
      <c r="F5" s="64" t="s">
        <v>65</v>
      </c>
      <c r="G5" s="63"/>
      <c r="H5" s="63"/>
      <c r="I5" s="64" t="s">
        <v>66</v>
      </c>
      <c r="J5" s="64" t="s">
        <v>67</v>
      </c>
      <c r="K5" s="65" t="s">
        <v>68</v>
      </c>
      <c r="L5" s="50"/>
      <c r="M5" s="51"/>
      <c r="N5" s="66" t="s">
        <v>69</v>
      </c>
      <c r="O5" s="67" t="s">
        <v>70</v>
      </c>
      <c r="S5" s="68"/>
    </row>
    <row r="6">
      <c r="A6" s="61" t="s">
        <v>71</v>
      </c>
      <c r="B6" s="51"/>
      <c r="C6" s="51"/>
      <c r="D6" s="64" t="s">
        <v>72</v>
      </c>
      <c r="E6" s="64" t="s">
        <v>73</v>
      </c>
      <c r="F6" s="64" t="s">
        <v>74</v>
      </c>
      <c r="G6" s="64" t="s">
        <v>75</v>
      </c>
      <c r="H6" s="64" t="s">
        <v>76</v>
      </c>
      <c r="I6" s="64" t="s">
        <v>77</v>
      </c>
      <c r="J6" s="64" t="s">
        <v>78</v>
      </c>
      <c r="K6" s="64" t="s">
        <v>79</v>
      </c>
      <c r="L6" s="64" t="s">
        <v>80</v>
      </c>
      <c r="M6" s="64" t="s">
        <v>81</v>
      </c>
      <c r="N6" s="51"/>
      <c r="O6" s="50"/>
      <c r="P6" s="50"/>
      <c r="Q6" s="50"/>
      <c r="R6" s="50"/>
      <c r="S6" s="51"/>
    </row>
    <row r="7">
      <c r="A7" s="69"/>
      <c r="B7" s="56"/>
      <c r="C7" s="70" t="s">
        <v>82</v>
      </c>
      <c r="D7" s="2"/>
      <c r="E7" s="2"/>
      <c r="F7" s="2"/>
      <c r="G7" s="2"/>
      <c r="H7" s="2"/>
      <c r="I7" s="2"/>
      <c r="J7" s="2"/>
      <c r="K7" s="2"/>
      <c r="L7" s="2"/>
      <c r="M7" s="2"/>
      <c r="N7" s="71" t="s">
        <v>461</v>
      </c>
    </row>
    <row r="8">
      <c r="N8" s="16" t="s">
        <v>114</v>
      </c>
    </row>
    <row r="9">
      <c r="A9" s="16" t="s">
        <v>29</v>
      </c>
    </row>
    <row r="10">
      <c r="B10" s="16">
        <v>1.0</v>
      </c>
      <c r="C10" s="19">
        <v>0.8055222916664206</v>
      </c>
      <c r="D10" s="16" t="s">
        <v>119</v>
      </c>
      <c r="E10" s="72" t="s">
        <v>120</v>
      </c>
      <c r="F10" s="16" t="s">
        <v>98</v>
      </c>
      <c r="N10" s="16" t="s">
        <v>462</v>
      </c>
    </row>
    <row r="11">
      <c r="B11" s="16">
        <v>2.0</v>
      </c>
      <c r="C11" s="19">
        <v>0.8085783449059818</v>
      </c>
      <c r="D11" s="16" t="s">
        <v>116</v>
      </c>
      <c r="E11" s="72" t="s">
        <v>117</v>
      </c>
      <c r="F11" s="16" t="s">
        <v>98</v>
      </c>
      <c r="N11" s="16" t="s">
        <v>125</v>
      </c>
    </row>
    <row r="13">
      <c r="C13" s="19">
        <v>0.8620485416613519</v>
      </c>
      <c r="D13" s="16" t="s">
        <v>463</v>
      </c>
    </row>
    <row r="15">
      <c r="B15" s="16">
        <v>3.0</v>
      </c>
      <c r="C15" s="19">
        <v>0.8910070833371719</v>
      </c>
      <c r="D15" s="16" t="s">
        <v>131</v>
      </c>
      <c r="E15" s="72">
        <v>1800.0</v>
      </c>
      <c r="F15" s="16" t="s">
        <v>98</v>
      </c>
      <c r="G15" s="16" t="s">
        <v>464</v>
      </c>
      <c r="H15" s="16">
        <v>920.0</v>
      </c>
      <c r="I15" s="72" t="s">
        <v>133</v>
      </c>
      <c r="J15" s="16">
        <v>2.3</v>
      </c>
      <c r="N15" s="16" t="s">
        <v>465</v>
      </c>
    </row>
    <row r="16">
      <c r="B16" s="92">
        <v>4.0</v>
      </c>
      <c r="C16" s="93">
        <v>0.9134310532390373</v>
      </c>
      <c r="D16" s="92" t="s">
        <v>131</v>
      </c>
      <c r="E16" s="94">
        <v>1800.0</v>
      </c>
      <c r="F16" s="92" t="s">
        <v>98</v>
      </c>
      <c r="G16" s="92" t="s">
        <v>466</v>
      </c>
      <c r="H16" s="92">
        <v>920.0</v>
      </c>
      <c r="I16" s="94" t="s">
        <v>133</v>
      </c>
      <c r="J16" s="92">
        <v>2.3</v>
      </c>
      <c r="N16" s="16" t="s">
        <v>467</v>
      </c>
    </row>
    <row r="17">
      <c r="B17" s="16">
        <v>4.0</v>
      </c>
      <c r="C17" s="19">
        <v>0.929402465277235</v>
      </c>
      <c r="D17" s="16" t="s">
        <v>119</v>
      </c>
      <c r="E17" s="72" t="s">
        <v>120</v>
      </c>
      <c r="F17" s="16" t="s">
        <v>98</v>
      </c>
      <c r="H17" s="16"/>
      <c r="I17" s="72"/>
      <c r="N17" s="16" t="s">
        <v>143</v>
      </c>
    </row>
    <row r="18">
      <c r="B18" s="16">
        <v>5.0</v>
      </c>
      <c r="C18" s="19">
        <v>0.931481631945644</v>
      </c>
      <c r="D18" s="16" t="s">
        <v>116</v>
      </c>
      <c r="E18" s="72" t="s">
        <v>117</v>
      </c>
      <c r="F18" s="16" t="s">
        <v>98</v>
      </c>
      <c r="H18" s="16"/>
      <c r="I18" s="72"/>
      <c r="N18" s="16" t="s">
        <v>125</v>
      </c>
    </row>
    <row r="19">
      <c r="E19" s="95"/>
      <c r="I19" s="95"/>
    </row>
    <row r="20">
      <c r="A20" s="16" t="s">
        <v>35</v>
      </c>
      <c r="E20" s="95"/>
      <c r="I20" s="95"/>
    </row>
    <row r="21">
      <c r="B21" s="16">
        <v>6.0</v>
      </c>
      <c r="C21" s="19">
        <v>0.0018298495415365323</v>
      </c>
      <c r="D21" s="16" t="s">
        <v>119</v>
      </c>
      <c r="E21" s="72" t="s">
        <v>120</v>
      </c>
      <c r="F21" s="16" t="s">
        <v>98</v>
      </c>
      <c r="N21" s="16" t="s">
        <v>143</v>
      </c>
    </row>
    <row r="22">
      <c r="B22" s="16">
        <v>7.0</v>
      </c>
      <c r="C22" s="19">
        <v>0.005267858796287328</v>
      </c>
      <c r="D22" s="16" t="s">
        <v>116</v>
      </c>
      <c r="E22" s="72" t="s">
        <v>117</v>
      </c>
      <c r="F22" s="16" t="s">
        <v>98</v>
      </c>
      <c r="N22" s="16" t="s">
        <v>125</v>
      </c>
    </row>
    <row r="24">
      <c r="B24" s="16">
        <v>8.0</v>
      </c>
      <c r="C24" s="19">
        <v>0.011286377310170792</v>
      </c>
      <c r="D24" s="16" t="s">
        <v>169</v>
      </c>
      <c r="E24" s="72">
        <v>300.0</v>
      </c>
      <c r="F24" s="16" t="s">
        <v>98</v>
      </c>
      <c r="G24" s="16" t="s">
        <v>468</v>
      </c>
      <c r="H24" s="16">
        <v>950.0</v>
      </c>
      <c r="I24" s="72" t="s">
        <v>133</v>
      </c>
      <c r="J24" s="98">
        <v>2.2</v>
      </c>
    </row>
    <row r="25">
      <c r="B25" s="16">
        <v>9.0</v>
      </c>
      <c r="C25" s="19">
        <v>0.01938600694120396</v>
      </c>
      <c r="D25" s="16" t="s">
        <v>131</v>
      </c>
      <c r="E25" s="72">
        <v>1800.0</v>
      </c>
      <c r="F25" s="16" t="s">
        <v>98</v>
      </c>
      <c r="G25" s="16" t="s">
        <v>469</v>
      </c>
      <c r="H25" s="16">
        <v>935.0</v>
      </c>
      <c r="I25" s="72" t="s">
        <v>133</v>
      </c>
      <c r="J25" s="98">
        <v>2.0</v>
      </c>
      <c r="N25" s="16" t="s">
        <v>470</v>
      </c>
    </row>
    <row r="26">
      <c r="B26" s="16"/>
      <c r="C26" s="19">
        <v>0.04304204860818572</v>
      </c>
      <c r="D26" s="16" t="s">
        <v>140</v>
      </c>
      <c r="E26" s="72"/>
      <c r="F26" s="16"/>
      <c r="G26" s="16"/>
      <c r="H26" s="16"/>
      <c r="I26" s="72"/>
      <c r="J26" s="98"/>
      <c r="N26" s="16"/>
    </row>
    <row r="27">
      <c r="B27" s="92">
        <v>10.0</v>
      </c>
      <c r="C27" s="93">
        <v>0.04715199074416887</v>
      </c>
      <c r="D27" s="92" t="s">
        <v>131</v>
      </c>
      <c r="E27" s="94">
        <v>1800.0</v>
      </c>
      <c r="F27" s="92" t="s">
        <v>98</v>
      </c>
      <c r="G27" s="92" t="s">
        <v>471</v>
      </c>
      <c r="H27" s="92">
        <v>935.0</v>
      </c>
      <c r="I27" s="94" t="s">
        <v>133</v>
      </c>
      <c r="J27" s="118" t="s">
        <v>472</v>
      </c>
      <c r="N27" s="16" t="s">
        <v>473</v>
      </c>
    </row>
    <row r="28">
      <c r="B28" s="16">
        <v>10.0</v>
      </c>
      <c r="C28" s="19">
        <v>0.09233516203676118</v>
      </c>
      <c r="D28" s="16" t="s">
        <v>131</v>
      </c>
      <c r="E28" s="72">
        <v>1800.0</v>
      </c>
      <c r="F28" s="16" t="s">
        <v>98</v>
      </c>
      <c r="G28" s="16" t="s">
        <v>474</v>
      </c>
      <c r="H28" s="16">
        <v>935.0</v>
      </c>
      <c r="I28" s="72" t="s">
        <v>133</v>
      </c>
      <c r="J28" s="119">
        <v>2.0</v>
      </c>
      <c r="N28" s="16" t="s">
        <v>183</v>
      </c>
    </row>
    <row r="29">
      <c r="B29" s="92">
        <v>11.0</v>
      </c>
      <c r="C29" s="93">
        <v>0.11378994213009719</v>
      </c>
      <c r="D29" s="92" t="s">
        <v>131</v>
      </c>
      <c r="E29" s="94">
        <v>1800.0</v>
      </c>
      <c r="F29" s="92" t="s">
        <v>98</v>
      </c>
      <c r="G29" s="92" t="s">
        <v>475</v>
      </c>
      <c r="H29" s="92">
        <v>935.0</v>
      </c>
      <c r="I29" s="94" t="s">
        <v>133</v>
      </c>
      <c r="J29" s="118" t="s">
        <v>476</v>
      </c>
      <c r="K29" s="107"/>
      <c r="L29" s="107"/>
      <c r="M29" s="107"/>
      <c r="N29" s="16" t="s">
        <v>477</v>
      </c>
    </row>
    <row r="30">
      <c r="C30" s="19">
        <v>0.14430228009587154</v>
      </c>
      <c r="D30" s="16" t="s">
        <v>478</v>
      </c>
      <c r="E30" s="72"/>
      <c r="I30" s="72"/>
      <c r="J30" s="98"/>
    </row>
    <row r="31">
      <c r="E31" s="72"/>
      <c r="I31" s="95"/>
      <c r="J31" s="98"/>
    </row>
    <row r="32">
      <c r="C32" s="19">
        <v>0.19617075231508352</v>
      </c>
      <c r="D32" s="16" t="s">
        <v>479</v>
      </c>
      <c r="E32" s="72"/>
      <c r="I32" s="95"/>
      <c r="J32" s="98"/>
    </row>
    <row r="33">
      <c r="E33" s="72"/>
      <c r="I33" s="72"/>
      <c r="J33" s="98"/>
    </row>
    <row r="34">
      <c r="B34" s="96">
        <v>45611.0</v>
      </c>
      <c r="C34" s="19">
        <v>0.20266592592815869</v>
      </c>
      <c r="D34" s="72" t="s">
        <v>148</v>
      </c>
      <c r="E34" s="72">
        <v>1800.0</v>
      </c>
      <c r="I34" s="72"/>
      <c r="J34" s="98"/>
    </row>
    <row r="35">
      <c r="E35" s="72"/>
      <c r="I35" s="72"/>
      <c r="J35" s="98"/>
    </row>
  </sheetData>
  <mergeCells count="13">
    <mergeCell ref="B5:B6"/>
    <mergeCell ref="C5:C6"/>
    <mergeCell ref="K5:M5"/>
    <mergeCell ref="N5:N6"/>
    <mergeCell ref="O5:S6"/>
    <mergeCell ref="O7:S7"/>
    <mergeCell ref="C1:F1"/>
    <mergeCell ref="H1:N1"/>
    <mergeCell ref="O1:S1"/>
    <mergeCell ref="H2:N2"/>
    <mergeCell ref="O2:S2"/>
    <mergeCell ref="O3:S3"/>
    <mergeCell ref="O4:S4"/>
  </mergeCells>
  <drawing r:id="rId1"/>
</worksheet>
</file>

<file path=xl/worksheets/sheet2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6.0" topLeftCell="A7" activePane="bottomLeft" state="frozen"/>
      <selection activeCell="B8" sqref="B8" pane="bottomLeft"/>
    </sheetView>
  </sheetViews>
  <sheetFormatPr customHeight="1" defaultColWidth="12.63" defaultRowHeight="15.75"/>
  <cols>
    <col customWidth="1" min="14" max="14" width="30.88"/>
  </cols>
  <sheetData>
    <row r="1">
      <c r="A1" s="44"/>
      <c r="B1" s="45" t="s">
        <v>56</v>
      </c>
      <c r="C1" s="112">
        <v>45455.0</v>
      </c>
      <c r="D1" s="47"/>
      <c r="E1" s="47"/>
      <c r="F1" s="48"/>
      <c r="G1" s="45" t="s">
        <v>57</v>
      </c>
      <c r="H1" s="91" t="s">
        <v>480</v>
      </c>
      <c r="I1" s="50"/>
      <c r="J1" s="50"/>
      <c r="K1" s="50"/>
      <c r="L1" s="50"/>
      <c r="M1" s="50"/>
      <c r="N1" s="51"/>
      <c r="O1" s="49"/>
      <c r="P1" s="50"/>
      <c r="Q1" s="50"/>
      <c r="R1" s="50"/>
      <c r="S1" s="51"/>
    </row>
    <row r="2">
      <c r="A2" s="52"/>
      <c r="B2" s="53" t="s">
        <v>58</v>
      </c>
      <c r="C2" s="54" t="s">
        <v>423</v>
      </c>
      <c r="D2" s="55"/>
      <c r="E2" s="55"/>
      <c r="F2" s="56"/>
      <c r="G2" s="57" t="s">
        <v>59</v>
      </c>
      <c r="H2" s="58" t="s">
        <v>60</v>
      </c>
      <c r="I2" s="50"/>
      <c r="J2" s="50"/>
      <c r="K2" s="50"/>
      <c r="L2" s="50"/>
      <c r="M2" s="50"/>
      <c r="N2" s="51"/>
      <c r="O2" s="49"/>
      <c r="P2" s="50"/>
      <c r="Q2" s="50"/>
      <c r="R2" s="50"/>
      <c r="S2" s="51"/>
    </row>
    <row r="3">
      <c r="A3" s="59"/>
      <c r="B3" s="60"/>
      <c r="C3" s="60"/>
      <c r="D3" s="60"/>
      <c r="E3" s="60"/>
      <c r="F3" s="60"/>
      <c r="G3" s="60"/>
      <c r="H3" s="60"/>
      <c r="I3" s="60"/>
      <c r="J3" s="60"/>
      <c r="K3" s="60"/>
      <c r="L3" s="60"/>
      <c r="M3" s="60"/>
      <c r="N3" s="60"/>
      <c r="O3" s="49"/>
      <c r="P3" s="50"/>
      <c r="Q3" s="50"/>
      <c r="R3" s="50"/>
      <c r="S3" s="51"/>
    </row>
    <row r="4">
      <c r="A4" s="52"/>
      <c r="B4" s="44"/>
      <c r="C4" s="44"/>
      <c r="D4" s="44"/>
      <c r="E4" s="44"/>
      <c r="F4" s="44"/>
      <c r="G4" s="44"/>
      <c r="H4" s="44"/>
      <c r="I4" s="44"/>
      <c r="J4" s="44"/>
      <c r="K4" s="44"/>
      <c r="L4" s="44"/>
      <c r="M4" s="44"/>
      <c r="N4" s="44"/>
      <c r="O4" s="49"/>
      <c r="P4" s="50"/>
      <c r="Q4" s="50"/>
      <c r="R4" s="50"/>
      <c r="S4" s="51"/>
    </row>
    <row r="5">
      <c r="A5" s="61" t="s">
        <v>61</v>
      </c>
      <c r="B5" s="62" t="s">
        <v>62</v>
      </c>
      <c r="C5" s="62" t="s">
        <v>63</v>
      </c>
      <c r="D5" s="63"/>
      <c r="E5" s="64" t="s">
        <v>64</v>
      </c>
      <c r="F5" s="64" t="s">
        <v>65</v>
      </c>
      <c r="G5" s="63"/>
      <c r="H5" s="63"/>
      <c r="I5" s="64" t="s">
        <v>66</v>
      </c>
      <c r="J5" s="64" t="s">
        <v>67</v>
      </c>
      <c r="K5" s="65" t="s">
        <v>68</v>
      </c>
      <c r="L5" s="50"/>
      <c r="M5" s="51"/>
      <c r="N5" s="66" t="s">
        <v>69</v>
      </c>
      <c r="O5" s="67" t="s">
        <v>70</v>
      </c>
      <c r="S5" s="68"/>
    </row>
    <row r="6">
      <c r="A6" s="61" t="s">
        <v>71</v>
      </c>
      <c r="B6" s="51"/>
      <c r="C6" s="51"/>
      <c r="D6" s="64" t="s">
        <v>72</v>
      </c>
      <c r="E6" s="64" t="s">
        <v>73</v>
      </c>
      <c r="F6" s="64" t="s">
        <v>74</v>
      </c>
      <c r="G6" s="64" t="s">
        <v>75</v>
      </c>
      <c r="H6" s="64" t="s">
        <v>76</v>
      </c>
      <c r="I6" s="64" t="s">
        <v>77</v>
      </c>
      <c r="J6" s="64" t="s">
        <v>78</v>
      </c>
      <c r="K6" s="64" t="s">
        <v>79</v>
      </c>
      <c r="L6" s="64" t="s">
        <v>80</v>
      </c>
      <c r="M6" s="64" t="s">
        <v>81</v>
      </c>
      <c r="N6" s="51"/>
      <c r="O6" s="50"/>
      <c r="P6" s="50"/>
      <c r="Q6" s="50"/>
      <c r="R6" s="50"/>
      <c r="S6" s="51"/>
    </row>
    <row r="7">
      <c r="A7" s="69"/>
      <c r="B7" s="56"/>
      <c r="C7" s="70" t="s">
        <v>82</v>
      </c>
      <c r="D7" s="2"/>
      <c r="E7" s="2"/>
      <c r="F7" s="2"/>
      <c r="G7" s="2"/>
      <c r="H7" s="2"/>
      <c r="I7" s="2"/>
      <c r="J7" s="2"/>
      <c r="K7" s="2"/>
      <c r="L7" s="2"/>
      <c r="M7" s="2"/>
      <c r="N7" s="71" t="s">
        <v>481</v>
      </c>
    </row>
    <row r="8">
      <c r="N8" s="16" t="s">
        <v>114</v>
      </c>
    </row>
    <row r="9">
      <c r="A9" s="17" t="s">
        <v>29</v>
      </c>
    </row>
    <row r="10">
      <c r="B10" s="16">
        <v>1.0</v>
      </c>
      <c r="C10" s="19">
        <v>0.8166426273164689</v>
      </c>
      <c r="D10" s="16" t="s">
        <v>119</v>
      </c>
      <c r="E10" s="72" t="s">
        <v>120</v>
      </c>
      <c r="F10" s="16" t="s">
        <v>98</v>
      </c>
      <c r="N10" s="16" t="s">
        <v>145</v>
      </c>
    </row>
    <row r="11">
      <c r="B11" s="16">
        <v>2.0</v>
      </c>
      <c r="C11" s="19">
        <v>0.8194313541680458</v>
      </c>
      <c r="D11" s="16" t="s">
        <v>116</v>
      </c>
      <c r="E11" s="72" t="s">
        <v>117</v>
      </c>
      <c r="F11" s="16" t="s">
        <v>98</v>
      </c>
      <c r="N11" s="16" t="s">
        <v>125</v>
      </c>
    </row>
    <row r="12">
      <c r="C12" s="19">
        <v>0.8756597222222222</v>
      </c>
      <c r="D12" s="16" t="s">
        <v>482</v>
      </c>
    </row>
    <row r="13">
      <c r="B13" s="16">
        <v>3.0</v>
      </c>
      <c r="C13" s="19">
        <v>0.8923022453673184</v>
      </c>
      <c r="D13" s="16" t="s">
        <v>131</v>
      </c>
      <c r="E13" s="72">
        <v>1800.0</v>
      </c>
      <c r="F13" s="16" t="s">
        <v>98</v>
      </c>
      <c r="G13" s="16" t="s">
        <v>483</v>
      </c>
      <c r="H13" s="16">
        <v>920.0</v>
      </c>
      <c r="I13" s="72" t="s">
        <v>133</v>
      </c>
      <c r="J13" s="16">
        <v>1.9</v>
      </c>
      <c r="N13" s="16" t="s">
        <v>189</v>
      </c>
    </row>
    <row r="14">
      <c r="B14" s="16">
        <v>4.0</v>
      </c>
      <c r="C14" s="19">
        <v>0.9157323726831237</v>
      </c>
      <c r="D14" s="16" t="s">
        <v>131</v>
      </c>
      <c r="E14" s="72">
        <v>1800.0</v>
      </c>
      <c r="F14" s="16" t="s">
        <v>98</v>
      </c>
      <c r="G14" s="16" t="s">
        <v>484</v>
      </c>
      <c r="H14" s="16">
        <v>920.0</v>
      </c>
      <c r="I14" s="72" t="s">
        <v>133</v>
      </c>
      <c r="J14" s="16">
        <v>1.9</v>
      </c>
      <c r="N14" s="16" t="s">
        <v>485</v>
      </c>
    </row>
    <row r="15">
      <c r="B15" s="16">
        <v>5.0</v>
      </c>
      <c r="C15" s="19">
        <v>0.9371713310174528</v>
      </c>
      <c r="D15" s="16" t="s">
        <v>131</v>
      </c>
      <c r="E15" s="72">
        <v>1800.0</v>
      </c>
      <c r="F15" s="16" t="s">
        <v>98</v>
      </c>
      <c r="G15" s="16" t="s">
        <v>486</v>
      </c>
      <c r="H15" s="16">
        <v>920.0</v>
      </c>
      <c r="I15" s="72" t="s">
        <v>133</v>
      </c>
      <c r="J15" s="16">
        <v>2.3</v>
      </c>
      <c r="N15" s="16" t="s">
        <v>193</v>
      </c>
    </row>
    <row r="16">
      <c r="E16" s="95"/>
      <c r="I16" s="95"/>
    </row>
    <row r="17">
      <c r="A17" s="16" t="s">
        <v>35</v>
      </c>
      <c r="E17" s="95"/>
      <c r="I17" s="95"/>
    </row>
    <row r="18">
      <c r="B18" s="16">
        <v>6.0</v>
      </c>
      <c r="C18" s="120">
        <v>7.291666666666667E-4</v>
      </c>
      <c r="D18" s="16" t="s">
        <v>119</v>
      </c>
      <c r="E18" s="72" t="s">
        <v>120</v>
      </c>
      <c r="F18" s="16" t="s">
        <v>98</v>
      </c>
      <c r="N18" s="16" t="s">
        <v>236</v>
      </c>
    </row>
    <row r="19">
      <c r="B19" s="16">
        <v>7.0</v>
      </c>
      <c r="C19" s="19">
        <v>0.010331157405744307</v>
      </c>
      <c r="D19" s="16" t="s">
        <v>116</v>
      </c>
      <c r="E19" s="72" t="s">
        <v>117</v>
      </c>
      <c r="F19" s="16" t="s">
        <v>98</v>
      </c>
      <c r="N19" s="16" t="s">
        <v>125</v>
      </c>
    </row>
    <row r="21">
      <c r="B21" s="16">
        <v>8.0</v>
      </c>
      <c r="C21" s="19">
        <v>0.012800381940905936</v>
      </c>
      <c r="D21" s="16" t="s">
        <v>131</v>
      </c>
      <c r="E21" s="72">
        <v>1800.0</v>
      </c>
      <c r="F21" s="16" t="s">
        <v>98</v>
      </c>
      <c r="G21" s="16" t="s">
        <v>487</v>
      </c>
      <c r="H21" s="16">
        <v>935.0</v>
      </c>
      <c r="I21" s="72" t="s">
        <v>488</v>
      </c>
      <c r="J21" s="16">
        <v>2.1</v>
      </c>
      <c r="N21" s="16" t="s">
        <v>489</v>
      </c>
    </row>
    <row r="22">
      <c r="B22" s="16">
        <v>9.0</v>
      </c>
      <c r="C22" s="19">
        <v>0.035291956017317716</v>
      </c>
      <c r="D22" s="16" t="s">
        <v>131</v>
      </c>
      <c r="E22" s="72">
        <v>1800.0</v>
      </c>
      <c r="F22" s="16" t="s">
        <v>98</v>
      </c>
      <c r="H22" s="16">
        <v>935.0</v>
      </c>
      <c r="I22" s="72" t="s">
        <v>488</v>
      </c>
      <c r="N22" s="16" t="s">
        <v>187</v>
      </c>
    </row>
    <row r="23">
      <c r="B23" s="16">
        <v>10.0</v>
      </c>
      <c r="C23" s="19">
        <v>0.05797083333163755</v>
      </c>
      <c r="D23" s="16" t="s">
        <v>119</v>
      </c>
      <c r="E23" s="72" t="s">
        <v>120</v>
      </c>
      <c r="F23" s="16" t="s">
        <v>98</v>
      </c>
      <c r="I23" s="72"/>
      <c r="N23" s="16" t="s">
        <v>236</v>
      </c>
    </row>
    <row r="24">
      <c r="B24" s="16">
        <v>11.0</v>
      </c>
      <c r="C24" s="19">
        <v>0.06039351851851852</v>
      </c>
      <c r="D24" s="16" t="s">
        <v>116</v>
      </c>
      <c r="E24" s="72" t="s">
        <v>117</v>
      </c>
      <c r="F24" s="16" t="s">
        <v>98</v>
      </c>
      <c r="I24" s="72"/>
      <c r="N24" s="16" t="s">
        <v>125</v>
      </c>
    </row>
    <row r="25">
      <c r="B25" s="16">
        <v>12.0</v>
      </c>
      <c r="C25" s="19">
        <v>0.06233244213217404</v>
      </c>
      <c r="D25" s="16" t="s">
        <v>131</v>
      </c>
      <c r="E25" s="72">
        <v>1800.0</v>
      </c>
      <c r="F25" s="16" t="s">
        <v>98</v>
      </c>
      <c r="G25" s="16" t="s">
        <v>490</v>
      </c>
      <c r="H25" s="16">
        <v>935.0</v>
      </c>
      <c r="I25" s="72" t="s">
        <v>488</v>
      </c>
      <c r="J25" s="16">
        <v>1.8</v>
      </c>
      <c r="N25" s="16" t="s">
        <v>491</v>
      </c>
    </row>
    <row r="26">
      <c r="B26" s="16">
        <v>13.0</v>
      </c>
      <c r="C26" s="19">
        <v>0.08563657407407407</v>
      </c>
      <c r="D26" s="16" t="s">
        <v>131</v>
      </c>
      <c r="E26" s="72">
        <v>1800.0</v>
      </c>
      <c r="F26" s="16" t="s">
        <v>98</v>
      </c>
      <c r="G26" s="16" t="s">
        <v>436</v>
      </c>
      <c r="H26" s="16">
        <v>935.0</v>
      </c>
      <c r="I26" s="72" t="s">
        <v>488</v>
      </c>
      <c r="J26" s="16">
        <v>2.0</v>
      </c>
      <c r="N26" s="16" t="s">
        <v>492</v>
      </c>
    </row>
    <row r="27">
      <c r="B27" s="92">
        <v>14.0</v>
      </c>
      <c r="C27" s="93">
        <v>0.10677173611475155</v>
      </c>
      <c r="D27" s="92" t="s">
        <v>131</v>
      </c>
      <c r="E27" s="94">
        <v>1800.0</v>
      </c>
      <c r="F27" s="92" t="s">
        <v>98</v>
      </c>
      <c r="G27" s="92" t="s">
        <v>493</v>
      </c>
      <c r="H27" s="92">
        <v>935.0</v>
      </c>
      <c r="I27" s="94" t="s">
        <v>488</v>
      </c>
      <c r="J27" s="92">
        <v>2.3</v>
      </c>
      <c r="K27" s="107"/>
      <c r="L27" s="107"/>
      <c r="M27" s="107"/>
      <c r="N27" s="16" t="s">
        <v>494</v>
      </c>
    </row>
    <row r="28">
      <c r="B28" s="16">
        <v>14.0</v>
      </c>
      <c r="C28" s="19">
        <v>0.13791803240746958</v>
      </c>
      <c r="D28" s="16" t="s">
        <v>131</v>
      </c>
      <c r="E28" s="72">
        <v>1800.0</v>
      </c>
      <c r="F28" s="16" t="s">
        <v>98</v>
      </c>
      <c r="G28" s="16" t="s">
        <v>495</v>
      </c>
      <c r="H28" s="16">
        <v>935.0</v>
      </c>
      <c r="I28" s="72" t="s">
        <v>488</v>
      </c>
      <c r="J28" s="16">
        <v>2.3</v>
      </c>
      <c r="N28" s="16" t="s">
        <v>193</v>
      </c>
    </row>
    <row r="30">
      <c r="C30" s="19">
        <v>0.16002314814814814</v>
      </c>
      <c r="D30" s="16" t="s">
        <v>496</v>
      </c>
    </row>
    <row r="31">
      <c r="C31" s="19">
        <v>0.20583581018581754</v>
      </c>
      <c r="D31" s="16" t="s">
        <v>497</v>
      </c>
    </row>
  </sheetData>
  <mergeCells count="13">
    <mergeCell ref="B5:B6"/>
    <mergeCell ref="C5:C6"/>
    <mergeCell ref="K5:M5"/>
    <mergeCell ref="N5:N6"/>
    <mergeCell ref="O5:S6"/>
    <mergeCell ref="O7:S7"/>
    <mergeCell ref="C1:F1"/>
    <mergeCell ref="H1:N1"/>
    <mergeCell ref="O1:S1"/>
    <mergeCell ref="H2:N2"/>
    <mergeCell ref="O2:S2"/>
    <mergeCell ref="O3:S3"/>
    <mergeCell ref="O4:S4"/>
  </mergeCells>
  <drawing r:id="rId1"/>
</worksheet>
</file>

<file path=xl/worksheets/sheet2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6.0" topLeftCell="A7" activePane="bottomLeft" state="frozen"/>
      <selection activeCell="B8" sqref="B8" pane="bottomLeft"/>
    </sheetView>
  </sheetViews>
  <sheetFormatPr customHeight="1" defaultColWidth="12.63" defaultRowHeight="15.75"/>
  <cols>
    <col customWidth="1" min="14" max="14" width="30.88"/>
  </cols>
  <sheetData>
    <row r="1">
      <c r="A1" s="44"/>
      <c r="B1" s="45" t="s">
        <v>56</v>
      </c>
      <c r="C1" s="112">
        <v>45485.0</v>
      </c>
      <c r="D1" s="47"/>
      <c r="E1" s="47"/>
      <c r="F1" s="48"/>
      <c r="G1" s="45" t="s">
        <v>57</v>
      </c>
      <c r="H1" s="91" t="s">
        <v>498</v>
      </c>
      <c r="I1" s="50"/>
      <c r="J1" s="50"/>
      <c r="K1" s="50"/>
      <c r="L1" s="50"/>
      <c r="M1" s="50"/>
      <c r="N1" s="51"/>
      <c r="O1" s="49"/>
      <c r="P1" s="50"/>
      <c r="Q1" s="50"/>
      <c r="R1" s="50"/>
      <c r="S1" s="51"/>
    </row>
    <row r="2">
      <c r="A2" s="52"/>
      <c r="B2" s="53" t="s">
        <v>58</v>
      </c>
      <c r="C2" s="54" t="s">
        <v>423</v>
      </c>
      <c r="D2" s="55"/>
      <c r="E2" s="55"/>
      <c r="F2" s="56"/>
      <c r="G2" s="57" t="s">
        <v>59</v>
      </c>
      <c r="H2" s="58" t="s">
        <v>60</v>
      </c>
      <c r="I2" s="50"/>
      <c r="J2" s="50"/>
      <c r="K2" s="50"/>
      <c r="L2" s="50"/>
      <c r="M2" s="50"/>
      <c r="N2" s="51"/>
      <c r="O2" s="49"/>
      <c r="P2" s="50"/>
      <c r="Q2" s="50"/>
      <c r="R2" s="50"/>
      <c r="S2" s="51"/>
    </row>
    <row r="3">
      <c r="A3" s="59"/>
      <c r="B3" s="60"/>
      <c r="C3" s="60"/>
      <c r="D3" s="60"/>
      <c r="E3" s="60"/>
      <c r="F3" s="60"/>
      <c r="G3" s="60"/>
      <c r="H3" s="60"/>
      <c r="I3" s="60"/>
      <c r="J3" s="60"/>
      <c r="K3" s="60"/>
      <c r="L3" s="60"/>
      <c r="M3" s="60"/>
      <c r="N3" s="60"/>
      <c r="O3" s="49"/>
      <c r="P3" s="50"/>
      <c r="Q3" s="50"/>
      <c r="R3" s="50"/>
      <c r="S3" s="51"/>
    </row>
    <row r="4">
      <c r="A4" s="52"/>
      <c r="B4" s="44"/>
      <c r="C4" s="44"/>
      <c r="D4" s="44"/>
      <c r="E4" s="44"/>
      <c r="F4" s="44"/>
      <c r="G4" s="44"/>
      <c r="H4" s="44"/>
      <c r="I4" s="44"/>
      <c r="J4" s="44"/>
      <c r="K4" s="44"/>
      <c r="L4" s="44"/>
      <c r="M4" s="44"/>
      <c r="N4" s="44"/>
      <c r="O4" s="49"/>
      <c r="P4" s="50"/>
      <c r="Q4" s="50"/>
      <c r="R4" s="50"/>
      <c r="S4" s="51"/>
    </row>
    <row r="5">
      <c r="A5" s="61" t="s">
        <v>61</v>
      </c>
      <c r="B5" s="62" t="s">
        <v>62</v>
      </c>
      <c r="C5" s="62" t="s">
        <v>63</v>
      </c>
      <c r="D5" s="63"/>
      <c r="E5" s="64" t="s">
        <v>64</v>
      </c>
      <c r="F5" s="64" t="s">
        <v>65</v>
      </c>
      <c r="G5" s="63"/>
      <c r="H5" s="63"/>
      <c r="I5" s="64" t="s">
        <v>66</v>
      </c>
      <c r="J5" s="64" t="s">
        <v>67</v>
      </c>
      <c r="K5" s="65" t="s">
        <v>68</v>
      </c>
      <c r="L5" s="50"/>
      <c r="M5" s="51"/>
      <c r="N5" s="66" t="s">
        <v>69</v>
      </c>
      <c r="O5" s="67" t="s">
        <v>70</v>
      </c>
      <c r="S5" s="68"/>
    </row>
    <row r="6">
      <c r="A6" s="61" t="s">
        <v>71</v>
      </c>
      <c r="B6" s="51"/>
      <c r="C6" s="51"/>
      <c r="D6" s="64" t="s">
        <v>72</v>
      </c>
      <c r="E6" s="64" t="s">
        <v>73</v>
      </c>
      <c r="F6" s="64" t="s">
        <v>74</v>
      </c>
      <c r="G6" s="64" t="s">
        <v>75</v>
      </c>
      <c r="H6" s="64" t="s">
        <v>76</v>
      </c>
      <c r="I6" s="64" t="s">
        <v>77</v>
      </c>
      <c r="J6" s="64" t="s">
        <v>78</v>
      </c>
      <c r="K6" s="64" t="s">
        <v>79</v>
      </c>
      <c r="L6" s="64" t="s">
        <v>80</v>
      </c>
      <c r="M6" s="64" t="s">
        <v>81</v>
      </c>
      <c r="N6" s="51"/>
      <c r="O6" s="50"/>
      <c r="P6" s="50"/>
      <c r="Q6" s="50"/>
      <c r="R6" s="50"/>
      <c r="S6" s="51"/>
    </row>
    <row r="7">
      <c r="A7" s="69"/>
      <c r="B7" s="56"/>
      <c r="C7" s="70" t="s">
        <v>82</v>
      </c>
      <c r="D7" s="2"/>
      <c r="E7" s="2"/>
      <c r="F7" s="2"/>
      <c r="G7" s="2"/>
      <c r="H7" s="2"/>
      <c r="I7" s="2"/>
      <c r="J7" s="2"/>
      <c r="K7" s="2"/>
      <c r="L7" s="2"/>
      <c r="M7" s="2"/>
      <c r="N7" s="71" t="s">
        <v>499</v>
      </c>
    </row>
    <row r="8">
      <c r="N8" s="16" t="s">
        <v>84</v>
      </c>
    </row>
    <row r="9">
      <c r="A9" s="16" t="s">
        <v>37</v>
      </c>
    </row>
    <row r="10">
      <c r="E10" s="72"/>
    </row>
    <row r="11">
      <c r="B11" s="16">
        <v>1.0</v>
      </c>
      <c r="C11" s="19">
        <v>0.7947847569448641</v>
      </c>
      <c r="D11" s="16" t="s">
        <v>119</v>
      </c>
      <c r="E11" s="72" t="s">
        <v>120</v>
      </c>
      <c r="F11" s="16" t="s">
        <v>98</v>
      </c>
      <c r="N11" s="16" t="s">
        <v>145</v>
      </c>
    </row>
    <row r="12">
      <c r="B12" s="16">
        <v>2.0</v>
      </c>
      <c r="C12" s="19">
        <v>0.7978433564858278</v>
      </c>
      <c r="D12" s="16" t="s">
        <v>116</v>
      </c>
      <c r="E12" s="72" t="s">
        <v>117</v>
      </c>
      <c r="F12" s="16" t="s">
        <v>98</v>
      </c>
      <c r="N12" s="16" t="s">
        <v>125</v>
      </c>
    </row>
    <row r="14">
      <c r="B14" s="16">
        <v>3.0</v>
      </c>
      <c r="C14" s="19">
        <v>0.8357967476840713</v>
      </c>
      <c r="D14" s="85" t="s">
        <v>97</v>
      </c>
      <c r="E14" s="77" t="s">
        <v>95</v>
      </c>
      <c r="F14" s="16" t="s">
        <v>98</v>
      </c>
      <c r="N14" s="85" t="s">
        <v>500</v>
      </c>
    </row>
    <row r="15">
      <c r="B15" s="16">
        <v>4.0</v>
      </c>
      <c r="C15" s="19">
        <v>0.8375204166659387</v>
      </c>
      <c r="D15" s="85" t="s">
        <v>97</v>
      </c>
      <c r="E15" s="77" t="s">
        <v>501</v>
      </c>
      <c r="F15" s="16" t="s">
        <v>98</v>
      </c>
      <c r="L15" s="16" t="s">
        <v>100</v>
      </c>
      <c r="N15" s="85" t="s">
        <v>502</v>
      </c>
    </row>
    <row r="16">
      <c r="B16" s="16">
        <v>5.0</v>
      </c>
      <c r="C16" s="19">
        <v>0.8392361111111111</v>
      </c>
      <c r="D16" s="85" t="s">
        <v>97</v>
      </c>
      <c r="E16" s="77" t="s">
        <v>503</v>
      </c>
      <c r="F16" s="16" t="s">
        <v>98</v>
      </c>
      <c r="L16" s="16" t="s">
        <v>100</v>
      </c>
      <c r="N16" s="85" t="s">
        <v>504</v>
      </c>
    </row>
    <row r="17">
      <c r="B17" s="16">
        <v>6.0</v>
      </c>
      <c r="C17" s="19">
        <v>0.841375787036668</v>
      </c>
      <c r="D17" s="85" t="s">
        <v>97</v>
      </c>
      <c r="E17" s="77" t="s">
        <v>505</v>
      </c>
      <c r="F17" s="16" t="s">
        <v>98</v>
      </c>
      <c r="G17" s="16"/>
      <c r="L17" s="16" t="s">
        <v>100</v>
      </c>
      <c r="N17" s="85" t="s">
        <v>506</v>
      </c>
    </row>
    <row r="18">
      <c r="B18" s="16">
        <v>7.0</v>
      </c>
      <c r="C18" s="19">
        <v>0.8433796296296296</v>
      </c>
      <c r="D18" s="85" t="s">
        <v>97</v>
      </c>
      <c r="E18" s="77" t="s">
        <v>507</v>
      </c>
      <c r="F18" s="16" t="s">
        <v>98</v>
      </c>
      <c r="G18" s="16"/>
      <c r="L18" s="16" t="s">
        <v>100</v>
      </c>
      <c r="N18" s="85" t="s">
        <v>508</v>
      </c>
    </row>
    <row r="20">
      <c r="C20" s="19">
        <v>0.8775634837948019</v>
      </c>
      <c r="D20" s="16" t="s">
        <v>509</v>
      </c>
    </row>
    <row r="22">
      <c r="A22" s="16" t="s">
        <v>23</v>
      </c>
    </row>
    <row r="23">
      <c r="B23" s="16">
        <v>8.0</v>
      </c>
      <c r="C23" s="19">
        <v>0.11697565972281154</v>
      </c>
      <c r="D23" s="16" t="s">
        <v>119</v>
      </c>
      <c r="E23" s="72" t="s">
        <v>120</v>
      </c>
      <c r="F23" s="16" t="s">
        <v>98</v>
      </c>
      <c r="N23" s="16" t="s">
        <v>145</v>
      </c>
    </row>
    <row r="24">
      <c r="B24" s="16">
        <v>9.0</v>
      </c>
      <c r="C24" s="19">
        <v>0.1199084143518121</v>
      </c>
      <c r="D24" s="16" t="s">
        <v>116</v>
      </c>
      <c r="E24" s="72" t="s">
        <v>117</v>
      </c>
      <c r="F24" s="16" t="s">
        <v>98</v>
      </c>
      <c r="N24" s="16" t="s">
        <v>125</v>
      </c>
    </row>
    <row r="26">
      <c r="C26" s="121">
        <v>0.22916666666666666</v>
      </c>
      <c r="D26" s="16" t="s">
        <v>510</v>
      </c>
    </row>
  </sheetData>
  <mergeCells count="13">
    <mergeCell ref="B5:B6"/>
    <mergeCell ref="C5:C6"/>
    <mergeCell ref="K5:M5"/>
    <mergeCell ref="N5:N6"/>
    <mergeCell ref="O5:S6"/>
    <mergeCell ref="O7:S7"/>
    <mergeCell ref="C1:F1"/>
    <mergeCell ref="H1:N1"/>
    <mergeCell ref="O1:S1"/>
    <mergeCell ref="H2:N2"/>
    <mergeCell ref="O2:S2"/>
    <mergeCell ref="O3:S3"/>
    <mergeCell ref="O4:S4"/>
  </mergeCells>
  <drawing r:id="rId1"/>
</worksheet>
</file>

<file path=xl/worksheets/sheet2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6.0" topLeftCell="A7" activePane="bottomLeft" state="frozen"/>
      <selection activeCell="B8" sqref="B8" pane="bottomLeft"/>
    </sheetView>
  </sheetViews>
  <sheetFormatPr customHeight="1" defaultColWidth="12.63" defaultRowHeight="15.75"/>
  <cols>
    <col customWidth="1" min="14" max="14" width="30.88"/>
  </cols>
  <sheetData>
    <row r="1">
      <c r="A1" s="44"/>
      <c r="B1" s="45" t="s">
        <v>56</v>
      </c>
      <c r="C1" s="112">
        <v>45516.0</v>
      </c>
      <c r="D1" s="47"/>
      <c r="E1" s="47"/>
      <c r="F1" s="48"/>
      <c r="G1" s="45" t="s">
        <v>57</v>
      </c>
      <c r="H1" s="91" t="s">
        <v>346</v>
      </c>
      <c r="I1" s="50"/>
      <c r="J1" s="50"/>
      <c r="K1" s="50"/>
      <c r="L1" s="50"/>
      <c r="M1" s="50"/>
      <c r="N1" s="51"/>
      <c r="O1" s="49"/>
      <c r="P1" s="50"/>
      <c r="Q1" s="50"/>
      <c r="R1" s="50"/>
      <c r="S1" s="51"/>
    </row>
    <row r="2">
      <c r="A2" s="52"/>
      <c r="B2" s="53" t="s">
        <v>58</v>
      </c>
      <c r="C2" s="54" t="s">
        <v>423</v>
      </c>
      <c r="D2" s="55"/>
      <c r="E2" s="55"/>
      <c r="F2" s="56"/>
      <c r="G2" s="57" t="s">
        <v>59</v>
      </c>
      <c r="H2" s="58" t="s">
        <v>60</v>
      </c>
      <c r="I2" s="50"/>
      <c r="J2" s="50"/>
      <c r="K2" s="50"/>
      <c r="L2" s="50"/>
      <c r="M2" s="50"/>
      <c r="N2" s="51"/>
      <c r="O2" s="49"/>
      <c r="P2" s="50"/>
      <c r="Q2" s="50"/>
      <c r="R2" s="50"/>
      <c r="S2" s="51"/>
    </row>
    <row r="3">
      <c r="A3" s="59"/>
      <c r="B3" s="60"/>
      <c r="C3" s="60"/>
      <c r="D3" s="60"/>
      <c r="E3" s="60"/>
      <c r="F3" s="60"/>
      <c r="G3" s="60"/>
      <c r="H3" s="60"/>
      <c r="I3" s="60"/>
      <c r="J3" s="60"/>
      <c r="K3" s="60"/>
      <c r="L3" s="60"/>
      <c r="M3" s="60"/>
      <c r="N3" s="60"/>
      <c r="O3" s="49"/>
      <c r="P3" s="50"/>
      <c r="Q3" s="50"/>
      <c r="R3" s="50"/>
      <c r="S3" s="51"/>
    </row>
    <row r="4">
      <c r="A4" s="52"/>
      <c r="B4" s="44"/>
      <c r="C4" s="44"/>
      <c r="D4" s="44"/>
      <c r="E4" s="44"/>
      <c r="F4" s="44"/>
      <c r="G4" s="44"/>
      <c r="H4" s="44"/>
      <c r="I4" s="44"/>
      <c r="J4" s="44"/>
      <c r="K4" s="44"/>
      <c r="L4" s="44"/>
      <c r="M4" s="44"/>
      <c r="N4" s="44"/>
      <c r="O4" s="49"/>
      <c r="P4" s="50"/>
      <c r="Q4" s="50"/>
      <c r="R4" s="50"/>
      <c r="S4" s="51"/>
    </row>
    <row r="5">
      <c r="A5" s="61" t="s">
        <v>61</v>
      </c>
      <c r="B5" s="62" t="s">
        <v>62</v>
      </c>
      <c r="C5" s="62" t="s">
        <v>63</v>
      </c>
      <c r="D5" s="63"/>
      <c r="E5" s="64" t="s">
        <v>64</v>
      </c>
      <c r="F5" s="64" t="s">
        <v>65</v>
      </c>
      <c r="G5" s="63"/>
      <c r="H5" s="63"/>
      <c r="I5" s="64" t="s">
        <v>66</v>
      </c>
      <c r="J5" s="64" t="s">
        <v>67</v>
      </c>
      <c r="K5" s="65" t="s">
        <v>68</v>
      </c>
      <c r="L5" s="50"/>
      <c r="M5" s="51"/>
      <c r="N5" s="66" t="s">
        <v>69</v>
      </c>
      <c r="O5" s="67" t="s">
        <v>70</v>
      </c>
      <c r="S5" s="68"/>
    </row>
    <row r="6">
      <c r="A6" s="61" t="s">
        <v>71</v>
      </c>
      <c r="B6" s="51"/>
      <c r="C6" s="51"/>
      <c r="D6" s="64" t="s">
        <v>72</v>
      </c>
      <c r="E6" s="64" t="s">
        <v>73</v>
      </c>
      <c r="F6" s="64" t="s">
        <v>74</v>
      </c>
      <c r="G6" s="64" t="s">
        <v>75</v>
      </c>
      <c r="H6" s="64" t="s">
        <v>76</v>
      </c>
      <c r="I6" s="64" t="s">
        <v>77</v>
      </c>
      <c r="J6" s="64" t="s">
        <v>78</v>
      </c>
      <c r="K6" s="64" t="s">
        <v>79</v>
      </c>
      <c r="L6" s="64" t="s">
        <v>80</v>
      </c>
      <c r="M6" s="64" t="s">
        <v>81</v>
      </c>
      <c r="N6" s="51"/>
      <c r="O6" s="50"/>
      <c r="P6" s="50"/>
      <c r="Q6" s="50"/>
      <c r="R6" s="50"/>
      <c r="S6" s="51"/>
    </row>
    <row r="7">
      <c r="A7" s="69"/>
      <c r="B7" s="56"/>
      <c r="C7" s="70" t="s">
        <v>82</v>
      </c>
      <c r="D7" s="2"/>
      <c r="E7" s="2"/>
      <c r="F7" s="2"/>
      <c r="G7" s="2"/>
      <c r="H7" s="2"/>
      <c r="I7" s="2"/>
      <c r="J7" s="2"/>
      <c r="K7" s="2"/>
      <c r="L7" s="2"/>
      <c r="M7" s="2"/>
      <c r="N7" s="71" t="s">
        <v>511</v>
      </c>
    </row>
    <row r="8">
      <c r="E8" s="16" t="s">
        <v>512</v>
      </c>
      <c r="N8" s="16" t="s">
        <v>114</v>
      </c>
    </row>
    <row r="9">
      <c r="A9" s="16" t="s">
        <v>23</v>
      </c>
      <c r="E9" s="16" t="s">
        <v>513</v>
      </c>
    </row>
    <row r="10">
      <c r="A10" s="16"/>
      <c r="E10" s="16"/>
      <c r="I10" s="16" t="s">
        <v>514</v>
      </c>
    </row>
    <row r="11">
      <c r="B11" s="16">
        <v>1.0</v>
      </c>
      <c r="C11" s="19">
        <v>0.7916388425946934</v>
      </c>
      <c r="D11" s="16" t="s">
        <v>119</v>
      </c>
      <c r="E11" s="72" t="s">
        <v>120</v>
      </c>
      <c r="F11" s="16" t="s">
        <v>98</v>
      </c>
      <c r="N11" s="16" t="s">
        <v>145</v>
      </c>
    </row>
    <row r="12">
      <c r="B12" s="16">
        <v>2.0</v>
      </c>
      <c r="C12" s="19">
        <v>0.7949948726891307</v>
      </c>
      <c r="D12" s="16" t="s">
        <v>116</v>
      </c>
      <c r="E12" s="72" t="s">
        <v>117</v>
      </c>
      <c r="F12" s="16" t="s">
        <v>98</v>
      </c>
      <c r="N12" s="16" t="s">
        <v>125</v>
      </c>
    </row>
    <row r="13">
      <c r="B13" s="96">
        <v>45373.0</v>
      </c>
      <c r="C13" s="19">
        <v>0.8075544212915702</v>
      </c>
      <c r="D13" s="16" t="s">
        <v>156</v>
      </c>
      <c r="E13" s="16">
        <v>0.0</v>
      </c>
      <c r="F13" s="16" t="s">
        <v>98</v>
      </c>
    </row>
    <row r="14">
      <c r="C14" s="19"/>
    </row>
    <row r="15">
      <c r="C15" s="19">
        <v>0.9065819907409605</v>
      </c>
      <c r="D15" s="16" t="s">
        <v>515</v>
      </c>
    </row>
    <row r="16">
      <c r="B16" s="16">
        <v>23.0</v>
      </c>
      <c r="C16" s="19">
        <v>0.9072273726851563</v>
      </c>
      <c r="D16" s="16" t="s">
        <v>148</v>
      </c>
      <c r="E16" s="16">
        <v>1800.0</v>
      </c>
      <c r="F16" s="16" t="s">
        <v>98</v>
      </c>
    </row>
    <row r="17">
      <c r="B17" s="16">
        <v>24.0</v>
      </c>
      <c r="C17" s="19">
        <v>0.9295237962942338</v>
      </c>
      <c r="D17" s="16" t="s">
        <v>148</v>
      </c>
      <c r="E17" s="16">
        <v>1800.0</v>
      </c>
      <c r="F17" s="16" t="s">
        <v>98</v>
      </c>
    </row>
    <row r="18">
      <c r="B18" s="16">
        <v>25.0</v>
      </c>
      <c r="C18" s="19">
        <v>0.9519344328728039</v>
      </c>
      <c r="D18" s="16" t="s">
        <v>148</v>
      </c>
      <c r="E18" s="16">
        <v>1800.0</v>
      </c>
      <c r="F18" s="16" t="s">
        <v>98</v>
      </c>
    </row>
    <row r="19">
      <c r="B19" s="16">
        <v>26.0</v>
      </c>
      <c r="C19" s="19">
        <v>0.9742346990751685</v>
      </c>
      <c r="D19" s="16" t="s">
        <v>148</v>
      </c>
      <c r="E19" s="16">
        <v>1800.0</v>
      </c>
      <c r="F19" s="16" t="s">
        <v>98</v>
      </c>
    </row>
    <row r="20">
      <c r="B20" s="16"/>
      <c r="C20" s="19"/>
      <c r="D20" s="16"/>
      <c r="E20" s="16"/>
      <c r="F20" s="16"/>
      <c r="G20" s="16"/>
      <c r="H20" s="16"/>
      <c r="I20" s="16"/>
      <c r="J20" s="16"/>
      <c r="N20" s="16"/>
    </row>
    <row r="21">
      <c r="B21" s="16">
        <v>27.0</v>
      </c>
      <c r="C21" s="19">
        <v>0.9979660416720435</v>
      </c>
      <c r="D21" s="16" t="s">
        <v>131</v>
      </c>
      <c r="E21" s="16">
        <v>1800.0</v>
      </c>
      <c r="F21" s="16" t="s">
        <v>98</v>
      </c>
      <c r="G21" s="16" t="s">
        <v>516</v>
      </c>
      <c r="H21" s="16">
        <v>955.0</v>
      </c>
      <c r="I21" s="72" t="s">
        <v>372</v>
      </c>
      <c r="J21" s="72" t="s">
        <v>517</v>
      </c>
      <c r="N21" s="16" t="s">
        <v>518</v>
      </c>
    </row>
    <row r="22">
      <c r="A22" s="107"/>
      <c r="B22" s="92">
        <v>28.0</v>
      </c>
      <c r="C22" s="93">
        <v>0.03489732638990972</v>
      </c>
      <c r="D22" s="92" t="s">
        <v>131</v>
      </c>
      <c r="E22" s="94">
        <v>1800.0</v>
      </c>
      <c r="F22" s="92" t="s">
        <v>98</v>
      </c>
      <c r="G22" s="92" t="s">
        <v>519</v>
      </c>
      <c r="H22" s="92">
        <v>950.0</v>
      </c>
      <c r="I22" s="94" t="s">
        <v>133</v>
      </c>
      <c r="J22" s="107"/>
      <c r="K22" s="107"/>
      <c r="L22" s="107"/>
      <c r="M22" s="107"/>
      <c r="N22" s="16" t="s">
        <v>520</v>
      </c>
      <c r="O22" s="107"/>
      <c r="P22" s="107"/>
      <c r="Q22" s="107"/>
      <c r="R22" s="107"/>
      <c r="S22" s="107"/>
      <c r="T22" s="107"/>
      <c r="U22" s="107"/>
      <c r="V22" s="107"/>
      <c r="W22" s="107"/>
      <c r="X22" s="107"/>
      <c r="Y22" s="107"/>
      <c r="Z22" s="107"/>
    </row>
    <row r="23">
      <c r="B23" s="92">
        <v>28.0</v>
      </c>
      <c r="C23" s="93">
        <v>0.0667626736103557</v>
      </c>
      <c r="D23" s="92" t="s">
        <v>131</v>
      </c>
      <c r="E23" s="94">
        <v>1800.0</v>
      </c>
      <c r="F23" s="92" t="s">
        <v>98</v>
      </c>
      <c r="G23" s="92" t="s">
        <v>521</v>
      </c>
      <c r="H23" s="92">
        <v>955.0</v>
      </c>
      <c r="I23" s="94" t="s">
        <v>133</v>
      </c>
      <c r="J23" s="94" t="s">
        <v>517</v>
      </c>
      <c r="N23" s="16" t="s">
        <v>522</v>
      </c>
    </row>
    <row r="24">
      <c r="B24" s="16">
        <v>28.0</v>
      </c>
      <c r="C24" s="19">
        <v>0.09811084490502253</v>
      </c>
      <c r="D24" s="16" t="s">
        <v>131</v>
      </c>
      <c r="E24" s="72">
        <v>1800.0</v>
      </c>
      <c r="F24" s="16" t="s">
        <v>98</v>
      </c>
      <c r="G24" s="16" t="s">
        <v>523</v>
      </c>
      <c r="H24" s="16">
        <v>955.0</v>
      </c>
      <c r="I24" s="72" t="s">
        <v>133</v>
      </c>
      <c r="J24" s="16" t="s">
        <v>517</v>
      </c>
      <c r="N24" s="16" t="s">
        <v>181</v>
      </c>
    </row>
    <row r="25">
      <c r="B25" s="16">
        <v>29.0</v>
      </c>
      <c r="C25" s="19">
        <v>0.12021990740740741</v>
      </c>
      <c r="D25" s="16" t="s">
        <v>131</v>
      </c>
      <c r="E25" s="72">
        <v>1800.0</v>
      </c>
      <c r="F25" s="16" t="s">
        <v>98</v>
      </c>
      <c r="G25" s="16" t="s">
        <v>524</v>
      </c>
      <c r="H25" s="16">
        <v>955.0</v>
      </c>
      <c r="I25" s="72" t="s">
        <v>133</v>
      </c>
      <c r="J25" s="72" t="s">
        <v>517</v>
      </c>
      <c r="N25" s="16" t="s">
        <v>183</v>
      </c>
    </row>
    <row r="26">
      <c r="B26" s="16">
        <v>30.0</v>
      </c>
      <c r="C26" s="19">
        <v>0.14846373842738103</v>
      </c>
      <c r="D26" s="16" t="s">
        <v>119</v>
      </c>
      <c r="E26" s="72" t="s">
        <v>120</v>
      </c>
      <c r="F26" s="16" t="s">
        <v>98</v>
      </c>
      <c r="N26" s="16" t="s">
        <v>143</v>
      </c>
    </row>
    <row r="27">
      <c r="B27" s="16">
        <v>31.0</v>
      </c>
      <c r="C27" s="19">
        <v>0.1515277777777778</v>
      </c>
      <c r="D27" s="16" t="s">
        <v>116</v>
      </c>
      <c r="E27" s="72" t="s">
        <v>117</v>
      </c>
      <c r="F27" s="16" t="s">
        <v>98</v>
      </c>
      <c r="N27" s="16" t="s">
        <v>125</v>
      </c>
    </row>
    <row r="28">
      <c r="B28" s="16">
        <v>32.0</v>
      </c>
      <c r="C28" s="19">
        <v>0.1535765856533544</v>
      </c>
      <c r="D28" s="16" t="s">
        <v>131</v>
      </c>
      <c r="E28" s="72">
        <v>1800.0</v>
      </c>
      <c r="F28" s="16" t="s">
        <v>98</v>
      </c>
      <c r="G28" s="16" t="s">
        <v>525</v>
      </c>
      <c r="H28" s="16">
        <v>955.0</v>
      </c>
      <c r="I28" s="72" t="s">
        <v>133</v>
      </c>
      <c r="J28" s="72" t="s">
        <v>517</v>
      </c>
      <c r="N28" s="16" t="s">
        <v>526</v>
      </c>
    </row>
    <row r="29">
      <c r="B29" s="16">
        <v>33.0</v>
      </c>
      <c r="C29" s="19">
        <v>0.1760637615734595</v>
      </c>
      <c r="D29" s="16" t="s">
        <v>119</v>
      </c>
      <c r="E29" s="72" t="s">
        <v>120</v>
      </c>
      <c r="F29" s="16" t="s">
        <v>98</v>
      </c>
      <c r="N29" s="16" t="s">
        <v>143</v>
      </c>
    </row>
    <row r="30">
      <c r="B30" s="16">
        <v>34.0</v>
      </c>
      <c r="C30" s="19">
        <v>0.1785114930535201</v>
      </c>
      <c r="D30" s="16" t="s">
        <v>116</v>
      </c>
      <c r="E30" s="72" t="s">
        <v>117</v>
      </c>
      <c r="F30" s="16" t="s">
        <v>98</v>
      </c>
      <c r="N30" s="16" t="s">
        <v>125</v>
      </c>
    </row>
    <row r="32">
      <c r="C32" s="19">
        <v>0.20674100694304798</v>
      </c>
      <c r="D32" s="16" t="s">
        <v>527</v>
      </c>
    </row>
  </sheetData>
  <mergeCells count="13">
    <mergeCell ref="B5:B6"/>
    <mergeCell ref="C5:C6"/>
    <mergeCell ref="K5:M5"/>
    <mergeCell ref="N5:N6"/>
    <mergeCell ref="O5:S6"/>
    <mergeCell ref="O7:S7"/>
    <mergeCell ref="C1:F1"/>
    <mergeCell ref="H1:N1"/>
    <mergeCell ref="O1:S1"/>
    <mergeCell ref="H2:N2"/>
    <mergeCell ref="O2:S2"/>
    <mergeCell ref="O3:S3"/>
    <mergeCell ref="O4:S4"/>
  </mergeCells>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6.0" topLeftCell="A7" activePane="bottomLeft" state="frozen"/>
      <selection activeCell="B8" sqref="B8" pane="bottomLeft"/>
    </sheetView>
  </sheetViews>
  <sheetFormatPr customHeight="1" defaultColWidth="12.63" defaultRowHeight="15.75"/>
  <cols>
    <col customWidth="1" min="14" max="14" width="30.88"/>
  </cols>
  <sheetData>
    <row r="1">
      <c r="A1" s="44"/>
      <c r="B1" s="45" t="s">
        <v>56</v>
      </c>
      <c r="C1" s="46"/>
      <c r="D1" s="47"/>
      <c r="E1" s="47"/>
      <c r="F1" s="48"/>
      <c r="G1" s="45" t="s">
        <v>57</v>
      </c>
      <c r="H1" s="49"/>
      <c r="I1" s="50"/>
      <c r="J1" s="50"/>
      <c r="K1" s="50"/>
      <c r="L1" s="50"/>
      <c r="M1" s="50"/>
      <c r="N1" s="51"/>
      <c r="O1" s="49"/>
      <c r="P1" s="50"/>
      <c r="Q1" s="50"/>
      <c r="R1" s="50"/>
      <c r="S1" s="51"/>
    </row>
    <row r="2">
      <c r="A2" s="52"/>
      <c r="B2" s="53" t="s">
        <v>58</v>
      </c>
      <c r="C2" s="54"/>
      <c r="D2" s="55"/>
      <c r="E2" s="55"/>
      <c r="F2" s="56"/>
      <c r="G2" s="57" t="s">
        <v>59</v>
      </c>
      <c r="H2" s="58" t="s">
        <v>60</v>
      </c>
      <c r="I2" s="50"/>
      <c r="J2" s="50"/>
      <c r="K2" s="50"/>
      <c r="L2" s="50"/>
      <c r="M2" s="50"/>
      <c r="N2" s="51"/>
      <c r="O2" s="49"/>
      <c r="P2" s="50"/>
      <c r="Q2" s="50"/>
      <c r="R2" s="50"/>
      <c r="S2" s="51"/>
    </row>
    <row r="3">
      <c r="A3" s="59"/>
      <c r="B3" s="60"/>
      <c r="C3" s="60"/>
      <c r="D3" s="60"/>
      <c r="E3" s="60"/>
      <c r="F3" s="60"/>
      <c r="G3" s="60"/>
      <c r="H3" s="60"/>
      <c r="I3" s="60"/>
      <c r="J3" s="60"/>
      <c r="K3" s="60"/>
      <c r="L3" s="60"/>
      <c r="M3" s="60"/>
      <c r="N3" s="60"/>
      <c r="O3" s="49"/>
      <c r="P3" s="50"/>
      <c r="Q3" s="50"/>
      <c r="R3" s="50"/>
      <c r="S3" s="51"/>
    </row>
    <row r="4">
      <c r="A4" s="52"/>
      <c r="B4" s="44"/>
      <c r="C4" s="44"/>
      <c r="D4" s="44"/>
      <c r="E4" s="44"/>
      <c r="F4" s="44"/>
      <c r="G4" s="44"/>
      <c r="H4" s="44"/>
      <c r="I4" s="44"/>
      <c r="J4" s="44"/>
      <c r="K4" s="44"/>
      <c r="L4" s="44"/>
      <c r="M4" s="44"/>
      <c r="N4" s="44"/>
      <c r="O4" s="49"/>
      <c r="P4" s="50"/>
      <c r="Q4" s="50"/>
      <c r="R4" s="50"/>
      <c r="S4" s="51"/>
    </row>
    <row r="5">
      <c r="A5" s="61" t="s">
        <v>61</v>
      </c>
      <c r="B5" s="62" t="s">
        <v>62</v>
      </c>
      <c r="C5" s="62" t="s">
        <v>63</v>
      </c>
      <c r="D5" s="63"/>
      <c r="E5" s="64" t="s">
        <v>64</v>
      </c>
      <c r="F5" s="64" t="s">
        <v>65</v>
      </c>
      <c r="G5" s="63"/>
      <c r="H5" s="63"/>
      <c r="I5" s="64" t="s">
        <v>66</v>
      </c>
      <c r="J5" s="64" t="s">
        <v>67</v>
      </c>
      <c r="K5" s="65" t="s">
        <v>68</v>
      </c>
      <c r="L5" s="50"/>
      <c r="M5" s="51"/>
      <c r="N5" s="66" t="s">
        <v>69</v>
      </c>
      <c r="O5" s="67" t="s">
        <v>70</v>
      </c>
      <c r="S5" s="68"/>
    </row>
    <row r="6">
      <c r="A6" s="61" t="s">
        <v>71</v>
      </c>
      <c r="B6" s="51"/>
      <c r="C6" s="51"/>
      <c r="D6" s="64" t="s">
        <v>72</v>
      </c>
      <c r="E6" s="64" t="s">
        <v>73</v>
      </c>
      <c r="F6" s="64" t="s">
        <v>74</v>
      </c>
      <c r="G6" s="64" t="s">
        <v>75</v>
      </c>
      <c r="H6" s="64" t="s">
        <v>76</v>
      </c>
      <c r="I6" s="64" t="s">
        <v>77</v>
      </c>
      <c r="J6" s="64" t="s">
        <v>78</v>
      </c>
      <c r="K6" s="64" t="s">
        <v>79</v>
      </c>
      <c r="L6" s="64" t="s">
        <v>80</v>
      </c>
      <c r="M6" s="64" t="s">
        <v>81</v>
      </c>
      <c r="N6" s="51"/>
      <c r="O6" s="50"/>
      <c r="P6" s="50"/>
      <c r="Q6" s="50"/>
      <c r="R6" s="50"/>
      <c r="S6" s="51"/>
    </row>
    <row r="7">
      <c r="A7" s="69"/>
      <c r="B7" s="56"/>
      <c r="C7" s="70" t="s">
        <v>82</v>
      </c>
      <c r="D7" s="2"/>
      <c r="E7" s="2"/>
      <c r="F7" s="2"/>
      <c r="G7" s="2"/>
      <c r="H7" s="2"/>
      <c r="I7" s="2"/>
      <c r="J7" s="2"/>
      <c r="K7" s="2"/>
      <c r="L7" s="2"/>
      <c r="M7" s="2"/>
      <c r="N7" s="71" t="s">
        <v>83</v>
      </c>
    </row>
    <row r="8">
      <c r="N8" s="16" t="s">
        <v>84</v>
      </c>
    </row>
    <row r="10">
      <c r="E10" s="72"/>
    </row>
    <row r="11">
      <c r="E11" s="72"/>
    </row>
  </sheetData>
  <mergeCells count="13">
    <mergeCell ref="B5:B6"/>
    <mergeCell ref="C5:C6"/>
    <mergeCell ref="K5:M5"/>
    <mergeCell ref="N5:N6"/>
    <mergeCell ref="O5:S6"/>
    <mergeCell ref="O7:S7"/>
    <mergeCell ref="C1:F1"/>
    <mergeCell ref="H1:N1"/>
    <mergeCell ref="O1:S1"/>
    <mergeCell ref="H2:N2"/>
    <mergeCell ref="O2:S2"/>
    <mergeCell ref="O3:S3"/>
    <mergeCell ref="O4:S4"/>
  </mergeCells>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2" width="22.38"/>
    <col customWidth="1" min="3" max="3" width="14.38"/>
    <col customWidth="1" min="5" max="5" width="15.88"/>
    <col customWidth="1" min="6" max="6" width="16.5"/>
    <col customWidth="1" hidden="1" min="14" max="14" width="15.75"/>
    <col hidden="1" min="15" max="21" width="12.63"/>
    <col customWidth="1" hidden="1" min="22" max="22" width="15.0"/>
  </cols>
  <sheetData>
    <row r="1" ht="18.0" customHeight="1">
      <c r="A1" s="73" t="s">
        <v>85</v>
      </c>
      <c r="K1" s="74"/>
    </row>
    <row r="2">
      <c r="K2" s="74"/>
    </row>
    <row r="3">
      <c r="K3" s="74"/>
    </row>
    <row r="4" ht="26.25" customHeight="1">
      <c r="K4" s="74"/>
    </row>
    <row r="5">
      <c r="A5" s="75"/>
      <c r="B5" s="75"/>
    </row>
    <row r="6">
      <c r="A6" s="76" t="s">
        <v>86</v>
      </c>
      <c r="B6" s="76"/>
    </row>
    <row r="7" ht="26.25" customHeight="1">
      <c r="A7" s="40" t="s">
        <v>87</v>
      </c>
      <c r="B7" s="40" t="s">
        <v>88</v>
      </c>
      <c r="C7" s="40" t="s">
        <v>89</v>
      </c>
      <c r="D7" s="40" t="s">
        <v>90</v>
      </c>
      <c r="E7" s="40" t="s">
        <v>91</v>
      </c>
      <c r="F7" s="40" t="s">
        <v>92</v>
      </c>
      <c r="K7" s="72"/>
      <c r="N7" s="16" t="s">
        <v>93</v>
      </c>
      <c r="O7" s="72" t="s">
        <v>94</v>
      </c>
    </row>
    <row r="8">
      <c r="A8" s="77" t="str">
        <f>IF(ISBLANK(B8), N8, B8)</f>
        <v>5/5/5/5</v>
      </c>
      <c r="C8" s="78">
        <v>10.0</v>
      </c>
      <c r="D8" s="78">
        <v>4.0</v>
      </c>
      <c r="E8" s="78">
        <v>23.0</v>
      </c>
      <c r="F8" s="78">
        <v>20.0</v>
      </c>
      <c r="G8" s="72"/>
      <c r="N8" s="16" t="s">
        <v>95</v>
      </c>
      <c r="O8" s="79">
        <f>IFERROR(__xludf.DUMMYFUNCTION("SPLIT( A8, ""/"" )"),5.0)</f>
        <v>5</v>
      </c>
      <c r="P8" s="80">
        <f>IFERROR(__xludf.DUMMYFUNCTION("""COMPUTED_VALUE"""),5.0)</f>
        <v>5</v>
      </c>
      <c r="Q8" s="80">
        <f>IFERROR(__xludf.DUMMYFUNCTION("""COMPUTED_VALUE"""),5.0)</f>
        <v>5</v>
      </c>
      <c r="R8" s="80">
        <f>IFERROR(__xludf.DUMMYFUNCTION("""COMPUTED_VALUE"""),5.0)</f>
        <v>5</v>
      </c>
    </row>
    <row r="9">
      <c r="A9" s="28" t="str">
        <f t="shared" ref="A9:A13" si="1">IF(ISBLANK(B9),  IF(ISBLANK(C8),B9,JOIN("/",ROUND(AVERAGE(S18:T18),0),ROUND(AVERAGE(S18:T18),0),ROUND(U18,0),ROUND(V18,0))),B9)</f>
        <v>15/15/11/12</v>
      </c>
      <c r="B9" s="28"/>
      <c r="C9" s="78">
        <v>20.0</v>
      </c>
      <c r="D9" s="78">
        <v>8.0</v>
      </c>
      <c r="E9" s="78">
        <v>15.0</v>
      </c>
      <c r="F9" s="78">
        <v>20.0</v>
      </c>
      <c r="G9" s="72"/>
      <c r="O9" s="79">
        <f>IFERROR(__xludf.DUMMYFUNCTION("SPLIT( A9, ""/"" )"),15.0)</f>
        <v>15</v>
      </c>
      <c r="P9" s="80">
        <f>IFERROR(__xludf.DUMMYFUNCTION("""COMPUTED_VALUE"""),15.0)</f>
        <v>15</v>
      </c>
      <c r="Q9" s="80">
        <f>IFERROR(__xludf.DUMMYFUNCTION("""COMPUTED_VALUE"""),11.0)</f>
        <v>11</v>
      </c>
      <c r="R9" s="80">
        <f>IFERROR(__xludf.DUMMYFUNCTION("""COMPUTED_VALUE"""),12.0)</f>
        <v>12</v>
      </c>
    </row>
    <row r="10">
      <c r="A10" s="28" t="str">
        <f t="shared" si="1"/>
        <v>39/39/28/28</v>
      </c>
      <c r="B10" s="28"/>
      <c r="C10" s="78">
        <v>35.0</v>
      </c>
      <c r="D10" s="78">
        <v>12.0</v>
      </c>
      <c r="E10" s="78">
        <v>20.0</v>
      </c>
      <c r="F10" s="78">
        <v>26.0</v>
      </c>
      <c r="G10" s="72"/>
      <c r="O10" s="79">
        <f>IFERROR(__xludf.DUMMYFUNCTION("SPLIT( A10, ""/"" )"),39.0)</f>
        <v>39</v>
      </c>
      <c r="P10" s="80">
        <f>IFERROR(__xludf.DUMMYFUNCTION("""COMPUTED_VALUE"""),39.0)</f>
        <v>39</v>
      </c>
      <c r="Q10" s="80">
        <f>IFERROR(__xludf.DUMMYFUNCTION("""COMPUTED_VALUE"""),28.0)</f>
        <v>28</v>
      </c>
      <c r="R10" s="80">
        <f>IFERROR(__xludf.DUMMYFUNCTION("""COMPUTED_VALUE"""),28.0)</f>
        <v>28</v>
      </c>
    </row>
    <row r="11">
      <c r="A11" s="28" t="str">
        <f t="shared" si="1"/>
        <v>87/87/66/59</v>
      </c>
      <c r="B11" s="28"/>
      <c r="C11" s="78">
        <v>40.0</v>
      </c>
      <c r="D11" s="78">
        <v>20.0</v>
      </c>
      <c r="E11" s="78">
        <v>30.0</v>
      </c>
      <c r="F11" s="78">
        <v>40.0</v>
      </c>
      <c r="G11" s="72"/>
      <c r="O11" s="79">
        <f>IFERROR(__xludf.DUMMYFUNCTION("SPLIT( A11, ""/"" )"),87.0)</f>
        <v>87</v>
      </c>
      <c r="P11" s="80">
        <f>IFERROR(__xludf.DUMMYFUNCTION("""COMPUTED_VALUE"""),87.0)</f>
        <v>87</v>
      </c>
      <c r="Q11" s="80">
        <f>IFERROR(__xludf.DUMMYFUNCTION("""COMPUTED_VALUE"""),66.0)</f>
        <v>66</v>
      </c>
      <c r="R11" s="80">
        <f>IFERROR(__xludf.DUMMYFUNCTION("""COMPUTED_VALUE"""),59.0)</f>
        <v>59</v>
      </c>
    </row>
    <row r="12">
      <c r="A12" s="28" t="str">
        <f t="shared" si="1"/>
        <v>189/189/141/105</v>
      </c>
      <c r="B12" s="28"/>
      <c r="C12" s="78">
        <v>38.0</v>
      </c>
      <c r="D12" s="78">
        <v>19.0</v>
      </c>
      <c r="E12" s="78">
        <v>34.0</v>
      </c>
      <c r="F12" s="78">
        <v>45.0</v>
      </c>
      <c r="G12" s="72"/>
      <c r="O12" s="79">
        <f>IFERROR(__xludf.DUMMYFUNCTION("SPLIT( A12, ""/"" )"),189.0)</f>
        <v>189</v>
      </c>
      <c r="P12" s="80">
        <f>IFERROR(__xludf.DUMMYFUNCTION("""COMPUTED_VALUE"""),189.0)</f>
        <v>189</v>
      </c>
      <c r="Q12" s="80">
        <f>IFERROR(__xludf.DUMMYFUNCTION("""COMPUTED_VALUE"""),141.0)</f>
        <v>141</v>
      </c>
      <c r="R12" s="80">
        <f>IFERROR(__xludf.DUMMYFUNCTION("""COMPUTED_VALUE"""),105.0)</f>
        <v>105</v>
      </c>
    </row>
    <row r="13">
      <c r="A13" s="28" t="str">
        <f t="shared" si="1"/>
        <v>384/384/255/155</v>
      </c>
      <c r="B13" s="28"/>
      <c r="C13" s="78"/>
      <c r="D13" s="78"/>
      <c r="E13" s="78"/>
      <c r="F13" s="78"/>
      <c r="G13" s="72"/>
      <c r="J13" s="72"/>
      <c r="K13" s="79"/>
      <c r="L13" s="11"/>
      <c r="M13" s="80"/>
      <c r="N13" s="80"/>
    </row>
    <row r="14">
      <c r="A14" s="28"/>
      <c r="L14" s="2"/>
      <c r="P14" s="81"/>
      <c r="Q14" s="81"/>
    </row>
    <row r="15">
      <c r="A15" s="82" t="s">
        <v>96</v>
      </c>
      <c r="L15" s="2"/>
      <c r="P15" s="81"/>
    </row>
    <row r="16">
      <c r="B16" s="83">
        <v>0.8357967476840713</v>
      </c>
      <c r="C16" s="2" t="s">
        <v>97</v>
      </c>
      <c r="D16" s="77" t="str">
        <f t="shared" ref="D16:D21" si="2">A8</f>
        <v>5/5/5/5</v>
      </c>
      <c r="E16" s="16" t="s">
        <v>98</v>
      </c>
      <c r="M16" s="84" t="str">
        <f t="shared" ref="M16:M21" si="3">CONCATENATE("AAOmega blue=",C8,"k"," red=",D8,"k" ," Spec blue=",E8,"k"," red=",F8,"k")</f>
        <v>AAOmega blue=10k red=4k Spec blue=23k red=20k</v>
      </c>
      <c r="P16" s="20"/>
      <c r="S16" s="16" t="s">
        <v>99</v>
      </c>
    </row>
    <row r="17">
      <c r="B17" s="83">
        <v>0.8375204166659387</v>
      </c>
      <c r="C17" s="2" t="s">
        <v>97</v>
      </c>
      <c r="D17" s="77" t="str">
        <f t="shared" si="2"/>
        <v>15/15/11/12</v>
      </c>
      <c r="E17" s="16" t="s">
        <v>98</v>
      </c>
      <c r="K17" s="16" t="s">
        <v>100</v>
      </c>
      <c r="M17" s="84" t="str">
        <f t="shared" si="3"/>
        <v>AAOmega blue=20k red=8k Spec blue=15k red=20k</v>
      </c>
      <c r="S17" s="16" t="s">
        <v>101</v>
      </c>
      <c r="T17" s="16" t="s">
        <v>102</v>
      </c>
      <c r="U17" s="16" t="s">
        <v>103</v>
      </c>
      <c r="V17" s="16" t="s">
        <v>104</v>
      </c>
    </row>
    <row r="18">
      <c r="B18" s="83">
        <v>0.8392361111111111</v>
      </c>
      <c r="C18" s="2" t="s">
        <v>97</v>
      </c>
      <c r="D18" s="77" t="str">
        <f t="shared" si="2"/>
        <v>39/39/28/28</v>
      </c>
      <c r="E18" s="16" t="s">
        <v>98</v>
      </c>
      <c r="K18" s="16" t="s">
        <v>100</v>
      </c>
      <c r="M18" s="84" t="str">
        <f t="shared" si="3"/>
        <v>AAOmega blue=35k red=12k Spec blue=20k red=26k</v>
      </c>
      <c r="S18" s="85">
        <f t="shared" ref="S18:V18" si="4">round((3.38*(EXP(-0.0184 * C8)))*O8,2)</f>
        <v>14.06</v>
      </c>
      <c r="T18" s="85">
        <f t="shared" si="4"/>
        <v>15.7</v>
      </c>
      <c r="U18" s="85">
        <f t="shared" si="4"/>
        <v>11.07</v>
      </c>
      <c r="V18" s="85">
        <f t="shared" si="4"/>
        <v>11.7</v>
      </c>
    </row>
    <row r="19">
      <c r="B19" s="86">
        <v>0.841375787036668</v>
      </c>
      <c r="C19" s="2" t="s">
        <v>97</v>
      </c>
      <c r="D19" s="77" t="str">
        <f t="shared" si="2"/>
        <v>87/87/66/59</v>
      </c>
      <c r="E19" s="16" t="s">
        <v>98</v>
      </c>
      <c r="F19" s="87"/>
      <c r="K19" s="16" t="s">
        <v>100</v>
      </c>
      <c r="M19" s="84" t="str">
        <f t="shared" si="3"/>
        <v>AAOmega blue=40k red=20k Spec blue=30k red=40k</v>
      </c>
      <c r="S19" s="85">
        <f t="shared" ref="S19:V19" si="5">round((3.38*(EXP(-0.0184 * C9)))*O9,2)</f>
        <v>35.09</v>
      </c>
      <c r="T19" s="85">
        <f t="shared" si="5"/>
        <v>43.76</v>
      </c>
      <c r="U19" s="85">
        <f t="shared" si="5"/>
        <v>28.21</v>
      </c>
      <c r="V19" s="85">
        <f t="shared" si="5"/>
        <v>28.07</v>
      </c>
    </row>
    <row r="20">
      <c r="B20" s="83">
        <v>0.8433796296296296</v>
      </c>
      <c r="C20" s="2" t="s">
        <v>97</v>
      </c>
      <c r="D20" s="77" t="str">
        <f t="shared" si="2"/>
        <v>189/189/141/105</v>
      </c>
      <c r="E20" s="16" t="s">
        <v>98</v>
      </c>
      <c r="F20" s="87"/>
      <c r="K20" s="16" t="s">
        <v>100</v>
      </c>
      <c r="M20" s="84" t="str">
        <f t="shared" si="3"/>
        <v>AAOmega blue=38k red=19k Spec blue=34k red=45k</v>
      </c>
      <c r="S20" s="85">
        <f t="shared" ref="S20:V20" si="6">round((3.38*(EXP(-0.0184 * C10)))*O10,2)</f>
        <v>69.23</v>
      </c>
      <c r="T20" s="85">
        <f t="shared" si="6"/>
        <v>105.7</v>
      </c>
      <c r="U20" s="85">
        <f t="shared" si="6"/>
        <v>65.5</v>
      </c>
      <c r="V20" s="85">
        <f t="shared" si="6"/>
        <v>58.66</v>
      </c>
    </row>
    <row r="21">
      <c r="B21" s="83"/>
      <c r="C21" s="2" t="s">
        <v>97</v>
      </c>
      <c r="D21" s="77" t="str">
        <f t="shared" si="2"/>
        <v>384/384/255/155</v>
      </c>
      <c r="E21" s="16" t="s">
        <v>98</v>
      </c>
      <c r="M21" s="84" t="str">
        <f t="shared" si="3"/>
        <v>AAOmega blue=k red=k Spec blue=k red=k</v>
      </c>
      <c r="S21" s="85">
        <f t="shared" ref="S21:V21" si="7">round((3.38*(EXP(-0.0184 * C11)))*O11,2)*1.1</f>
        <v>154.946</v>
      </c>
      <c r="T21" s="85">
        <f t="shared" si="7"/>
        <v>223.872</v>
      </c>
      <c r="U21" s="85">
        <f t="shared" si="7"/>
        <v>141.295</v>
      </c>
      <c r="V21" s="85">
        <f t="shared" si="7"/>
        <v>105.083</v>
      </c>
    </row>
    <row r="22">
      <c r="A22" s="19"/>
      <c r="B22" s="19"/>
      <c r="M22" s="88"/>
      <c r="S22" s="85">
        <f t="shared" ref="S22:V22" si="8">round((3.38*(EXP(-0.0184 * C12)))*O12,2)</f>
        <v>317.48</v>
      </c>
      <c r="T22" s="85">
        <f t="shared" si="8"/>
        <v>450.35</v>
      </c>
      <c r="U22" s="85">
        <f t="shared" si="8"/>
        <v>254.94</v>
      </c>
      <c r="V22" s="85">
        <f t="shared" si="8"/>
        <v>155.06</v>
      </c>
    </row>
    <row r="23">
      <c r="K23" s="72"/>
    </row>
    <row r="24">
      <c r="A24" s="89" t="s">
        <v>105</v>
      </c>
      <c r="B24" s="89"/>
    </row>
    <row r="25">
      <c r="A25" s="16" t="s">
        <v>106</v>
      </c>
      <c r="B25" s="16" t="s">
        <v>88</v>
      </c>
      <c r="C25" s="40" t="s">
        <v>89</v>
      </c>
      <c r="D25" s="40" t="s">
        <v>90</v>
      </c>
      <c r="E25" s="40" t="s">
        <v>91</v>
      </c>
      <c r="F25" s="40" t="s">
        <v>92</v>
      </c>
      <c r="N25" s="16" t="s">
        <v>93</v>
      </c>
      <c r="O25" s="72" t="s">
        <v>94</v>
      </c>
    </row>
    <row r="26">
      <c r="A26" s="28" t="str">
        <f>IF(ISBLANK(B26), N26, B26)</f>
        <v>150/150/120/80</v>
      </c>
      <c r="B26" s="28"/>
      <c r="C26" s="78">
        <v>45.0</v>
      </c>
      <c r="D26" s="78">
        <v>56.0</v>
      </c>
      <c r="E26" s="78">
        <v>39.0</v>
      </c>
      <c r="F26" s="78">
        <v>65.0</v>
      </c>
      <c r="N26" s="16" t="s">
        <v>107</v>
      </c>
      <c r="O26" s="79">
        <f>IFERROR(__xludf.DUMMYFUNCTION("SPLIT( A26, ""/"" )"),150.0)</f>
        <v>150</v>
      </c>
      <c r="P26" s="80">
        <f>IFERROR(__xludf.DUMMYFUNCTION("""COMPUTED_VALUE"""),150.0)</f>
        <v>150</v>
      </c>
      <c r="Q26" s="80">
        <f>IFERROR(__xludf.DUMMYFUNCTION("""COMPUTED_VALUE"""),120.0)</f>
        <v>120</v>
      </c>
      <c r="R26" s="80">
        <f>IFERROR(__xludf.DUMMYFUNCTION("""COMPUTED_VALUE"""),80.0)</f>
        <v>80</v>
      </c>
    </row>
    <row r="27">
      <c r="A27" s="28" t="str">
        <f t="shared" ref="A27:A31" si="9">IF(ISBLANK(B27),  IF(ISBLANK(C26),B27,JOIN("/",ROUND(AVERAGE(S36:T36),0),ROUND(AVERAGE(S36:T36),0),ROUND(U36,0),ROUND(V36,0))),B27)</f>
        <v>36/36/41/9</v>
      </c>
      <c r="B27" s="28"/>
      <c r="C27" s="78">
        <v>25.0</v>
      </c>
      <c r="D27" s="78">
        <v>31.0</v>
      </c>
      <c r="E27" s="78">
        <v>37.0</v>
      </c>
      <c r="F27" s="78">
        <v>20.0</v>
      </c>
      <c r="O27" s="79">
        <f>IFERROR(__xludf.DUMMYFUNCTION("SPLIT( A27, ""/"" )"),36.0)</f>
        <v>36</v>
      </c>
      <c r="P27" s="80">
        <f>IFERROR(__xludf.DUMMYFUNCTION("""COMPUTED_VALUE"""),36.0)</f>
        <v>36</v>
      </c>
      <c r="Q27" s="80">
        <f>IFERROR(__xludf.DUMMYFUNCTION("""COMPUTED_VALUE"""),41.0)</f>
        <v>41</v>
      </c>
      <c r="R27" s="80">
        <f>IFERROR(__xludf.DUMMYFUNCTION("""COMPUTED_VALUE"""),9.0)</f>
        <v>9</v>
      </c>
    </row>
    <row r="28">
      <c r="A28" s="28" t="str">
        <f t="shared" si="9"/>
        <v>18/18/18/5</v>
      </c>
      <c r="B28" s="28"/>
      <c r="C28" s="78"/>
      <c r="D28" s="78">
        <v>25.0</v>
      </c>
      <c r="E28" s="78">
        <v>28.0</v>
      </c>
      <c r="F28" s="78">
        <v>18.0</v>
      </c>
      <c r="O28" s="79">
        <f>IFERROR(__xludf.DUMMYFUNCTION("SPLIT( A28, ""/"" )"),18.0)</f>
        <v>18</v>
      </c>
      <c r="P28" s="80">
        <f>IFERROR(__xludf.DUMMYFUNCTION("""COMPUTED_VALUE"""),18.0)</f>
        <v>18</v>
      </c>
      <c r="Q28" s="80">
        <f>IFERROR(__xludf.DUMMYFUNCTION("""COMPUTED_VALUE"""),18.0)</f>
        <v>18</v>
      </c>
      <c r="R28" s="80">
        <f>IFERROR(__xludf.DUMMYFUNCTION("""COMPUTED_VALUE"""),5.0)</f>
        <v>5</v>
      </c>
    </row>
    <row r="29">
      <c r="A29" s="28" t="str">
        <f t="shared" si="9"/>
        <v/>
      </c>
      <c r="B29" s="28"/>
      <c r="C29" s="78"/>
      <c r="D29" s="78"/>
      <c r="E29" s="78"/>
      <c r="F29" s="78"/>
      <c r="G29" s="16"/>
      <c r="O29" s="79" t="str">
        <f>IFERROR(__xludf.DUMMYFUNCTION("SPLIT( A29, ""/"" )"),"#VALUE!")</f>
        <v>#VALUE!</v>
      </c>
      <c r="P29" s="80"/>
      <c r="Q29" s="80"/>
      <c r="R29" s="80"/>
    </row>
    <row r="30">
      <c r="A30" s="28" t="str">
        <f t="shared" si="9"/>
        <v/>
      </c>
      <c r="B30" s="28"/>
      <c r="C30" s="78"/>
      <c r="D30" s="78"/>
      <c r="E30" s="78"/>
      <c r="F30" s="78"/>
      <c r="O30" s="79" t="str">
        <f>IFERROR(__xludf.DUMMYFUNCTION("SPLIT( A30, ""/"" )"),"#VALUE!")</f>
        <v>#VALUE!</v>
      </c>
      <c r="P30" s="80"/>
      <c r="Q30" s="80"/>
      <c r="R30" s="80"/>
    </row>
    <row r="31">
      <c r="A31" s="28" t="str">
        <f t="shared" si="9"/>
        <v/>
      </c>
      <c r="B31" s="28"/>
      <c r="C31" s="78"/>
      <c r="D31" s="78"/>
      <c r="E31" s="78"/>
      <c r="F31" s="78"/>
    </row>
    <row r="33">
      <c r="A33" s="82" t="s">
        <v>96</v>
      </c>
    </row>
    <row r="34">
      <c r="A34" s="19"/>
      <c r="B34" s="83">
        <v>0.2305839583350462</v>
      </c>
      <c r="C34" s="2" t="s">
        <v>97</v>
      </c>
      <c r="D34" s="28" t="str">
        <f t="shared" ref="D34:D39" si="10">A26</f>
        <v>150/150/120/80</v>
      </c>
      <c r="E34" s="16" t="s">
        <v>98</v>
      </c>
      <c r="M34" s="85" t="str">
        <f t="shared" ref="M34:M39" si="11">CONCATENATE("AAOmega blue=",C26,"k"," red=",D26,"k" ," Spec blue=",E26,"k"," red=",F26,"k")</f>
        <v>AAOmega blue=45k red=56k Spec blue=39k red=65k</v>
      </c>
      <c r="S34" s="16" t="s">
        <v>108</v>
      </c>
    </row>
    <row r="35">
      <c r="A35" s="19"/>
      <c r="B35" s="83">
        <v>0.23405956018541474</v>
      </c>
      <c r="C35" s="2" t="s">
        <v>97</v>
      </c>
      <c r="D35" s="28" t="str">
        <f t="shared" si="10"/>
        <v>36/36/41/9</v>
      </c>
      <c r="E35" s="16" t="s">
        <v>98</v>
      </c>
      <c r="L35" s="16" t="s">
        <v>100</v>
      </c>
      <c r="M35" s="85" t="str">
        <f t="shared" si="11"/>
        <v>AAOmega blue=25k red=31k Spec blue=37k red=20k</v>
      </c>
      <c r="S35" s="16" t="s">
        <v>101</v>
      </c>
      <c r="T35" s="16" t="s">
        <v>102</v>
      </c>
      <c r="U35" s="16" t="s">
        <v>103</v>
      </c>
      <c r="V35" s="16" t="s">
        <v>104</v>
      </c>
    </row>
    <row r="36">
      <c r="A36" s="19"/>
      <c r="B36" s="83">
        <v>0.2360685995372478</v>
      </c>
      <c r="C36" s="2" t="s">
        <v>97</v>
      </c>
      <c r="D36" s="28" t="str">
        <f t="shared" si="10"/>
        <v>18/18/18/5</v>
      </c>
      <c r="E36" s="16" t="s">
        <v>98</v>
      </c>
      <c r="L36" s="17" t="s">
        <v>100</v>
      </c>
      <c r="M36" s="85" t="str">
        <f t="shared" si="11"/>
        <v>AAOmega blue=k red=25k Spec blue=28k red=18k</v>
      </c>
      <c r="S36" s="85">
        <f t="shared" ref="S36:V36" si="12"> round((-0.00863*C26 + 0.676)*O26, 2)</f>
        <v>43.15</v>
      </c>
      <c r="T36" s="85">
        <f t="shared" si="12"/>
        <v>28.91</v>
      </c>
      <c r="U36" s="85">
        <f t="shared" si="12"/>
        <v>40.73</v>
      </c>
      <c r="V36" s="85">
        <f t="shared" si="12"/>
        <v>9.2</v>
      </c>
      <c r="Y36" s="16" t="s">
        <v>109</v>
      </c>
    </row>
    <row r="37">
      <c r="A37" s="19"/>
      <c r="B37" s="83"/>
      <c r="C37" s="2" t="s">
        <v>97</v>
      </c>
      <c r="D37" s="28" t="str">
        <f t="shared" si="10"/>
        <v/>
      </c>
      <c r="E37" s="16" t="s">
        <v>98</v>
      </c>
      <c r="L37" s="16" t="s">
        <v>100</v>
      </c>
      <c r="M37" s="85" t="str">
        <f t="shared" si="11"/>
        <v>AAOmega blue=k red=k Spec blue=k red=k</v>
      </c>
      <c r="S37" s="85">
        <f t="shared" ref="S37:V37" si="13">round((-0.00624*C27 + 0.668)*O27,2)</f>
        <v>18.43</v>
      </c>
      <c r="T37" s="85">
        <f t="shared" si="13"/>
        <v>17.08</v>
      </c>
      <c r="U37" s="85">
        <f t="shared" si="13"/>
        <v>17.92</v>
      </c>
      <c r="V37" s="85">
        <f t="shared" si="13"/>
        <v>4.89</v>
      </c>
    </row>
    <row r="38">
      <c r="A38" s="19"/>
      <c r="B38" s="19"/>
      <c r="C38" s="2" t="s">
        <v>97</v>
      </c>
      <c r="D38" s="28" t="str">
        <f t="shared" si="10"/>
        <v/>
      </c>
      <c r="E38" s="16" t="s">
        <v>98</v>
      </c>
      <c r="L38" s="17" t="s">
        <v>100</v>
      </c>
      <c r="M38" s="85" t="str">
        <f t="shared" si="11"/>
        <v>AAOmega blue=k red=k Spec blue=k red=k</v>
      </c>
      <c r="S38" s="85">
        <f t="shared" ref="S38:V38" si="14">round(((-0.00606*C28 + 0.67)*O28)*1.075,2)</f>
        <v>12.96</v>
      </c>
      <c r="T38" s="85">
        <f t="shared" si="14"/>
        <v>10.03</v>
      </c>
      <c r="U38" s="85">
        <f t="shared" si="14"/>
        <v>9.68</v>
      </c>
      <c r="V38" s="85">
        <f t="shared" si="14"/>
        <v>3.01</v>
      </c>
    </row>
    <row r="39">
      <c r="A39" s="19"/>
      <c r="B39" s="83"/>
      <c r="C39" s="2" t="s">
        <v>97</v>
      </c>
      <c r="D39" s="28" t="str">
        <f t="shared" si="10"/>
        <v/>
      </c>
      <c r="E39" s="16" t="s">
        <v>98</v>
      </c>
      <c r="L39" s="16" t="s">
        <v>100</v>
      </c>
      <c r="M39" s="85" t="str">
        <f t="shared" si="11"/>
        <v>AAOmega blue=k red=k Spec blue=k red=k</v>
      </c>
      <c r="S39" s="85" t="str">
        <f t="shared" ref="S39:V39" si="15">round(((-0.00606*C29 + 0.67)*O29)*1.075,2)</f>
        <v>#VALUE!</v>
      </c>
      <c r="T39" s="85">
        <f t="shared" si="15"/>
        <v>0</v>
      </c>
      <c r="U39" s="85">
        <f t="shared" si="15"/>
        <v>0</v>
      </c>
      <c r="V39" s="85">
        <f t="shared" si="15"/>
        <v>0</v>
      </c>
    </row>
    <row r="40">
      <c r="S40" s="85" t="str">
        <f t="shared" ref="S40:V40" si="16">round(((-0.00606*C30 + 0.67)*O30)*1.075,2)</f>
        <v>#VALUE!</v>
      </c>
      <c r="T40" s="85">
        <f t="shared" si="16"/>
        <v>0</v>
      </c>
      <c r="U40" s="85">
        <f t="shared" si="16"/>
        <v>0</v>
      </c>
      <c r="V40" s="85">
        <f t="shared" si="16"/>
        <v>0</v>
      </c>
    </row>
    <row r="41">
      <c r="C41" s="2"/>
      <c r="D41" s="19"/>
      <c r="Z41" s="16">
        <v>2.5</v>
      </c>
      <c r="AA41" s="16">
        <v>3.3</v>
      </c>
    </row>
    <row r="42">
      <c r="C42" s="11"/>
      <c r="Z42" s="16">
        <v>10.0</v>
      </c>
      <c r="AA42" s="16">
        <v>2.7</v>
      </c>
    </row>
    <row r="43">
      <c r="C43" s="2"/>
      <c r="Z43" s="16">
        <v>20.0</v>
      </c>
      <c r="AA43" s="16">
        <v>2.3</v>
      </c>
    </row>
    <row r="44">
      <c r="C44" s="2"/>
      <c r="Z44" s="16">
        <v>30.0</v>
      </c>
      <c r="AA44" s="16">
        <v>2.0</v>
      </c>
    </row>
    <row r="45">
      <c r="C45" s="2"/>
      <c r="P45" s="90"/>
      <c r="Z45" s="16">
        <v>40.0</v>
      </c>
      <c r="AA45" s="16">
        <v>1.7</v>
      </c>
    </row>
    <row r="46">
      <c r="Z46" s="16">
        <v>50.0</v>
      </c>
      <c r="AA46" s="16">
        <v>1.3</v>
      </c>
    </row>
    <row r="47">
      <c r="Z47" s="16">
        <v>60.0</v>
      </c>
      <c r="AA47" s="16">
        <v>1.1</v>
      </c>
    </row>
  </sheetData>
  <mergeCells count="4">
    <mergeCell ref="A1:J4"/>
    <mergeCell ref="A15:H15"/>
    <mergeCell ref="P15:Q15"/>
    <mergeCell ref="A33:H33"/>
  </mergeCells>
  <conditionalFormatting sqref="B16:B21 B34:B39">
    <cfRule type="cellIs" dxfId="0" priority="1" operator="equal">
      <formula>"datetime here"</formula>
    </cfRule>
  </conditionalFormatting>
  <conditionalFormatting sqref="B16:B21 B34:B39">
    <cfRule type="notContainsBlanks" dxfId="1" priority="2">
      <formula>LEN(TRIM(B16))&gt;0</formula>
    </cfRule>
  </conditionalFormatting>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6.0" topLeftCell="A7" activePane="bottomLeft" state="frozen"/>
      <selection activeCell="B8" sqref="B8" pane="bottomLeft"/>
    </sheetView>
  </sheetViews>
  <sheetFormatPr customHeight="1" defaultColWidth="12.63" defaultRowHeight="15.75"/>
  <cols>
    <col customWidth="1" min="14" max="14" width="30.88"/>
  </cols>
  <sheetData>
    <row r="1">
      <c r="A1" s="44"/>
      <c r="B1" s="45" t="s">
        <v>56</v>
      </c>
      <c r="C1" s="46" t="s">
        <v>110</v>
      </c>
      <c r="D1" s="47"/>
      <c r="E1" s="47"/>
      <c r="F1" s="48"/>
      <c r="G1" s="45" t="s">
        <v>57</v>
      </c>
      <c r="H1" s="91" t="s">
        <v>111</v>
      </c>
      <c r="I1" s="50"/>
      <c r="J1" s="50"/>
      <c r="K1" s="50"/>
      <c r="L1" s="50"/>
      <c r="M1" s="50"/>
      <c r="N1" s="51"/>
      <c r="O1" s="49"/>
      <c r="P1" s="50"/>
      <c r="Q1" s="50"/>
      <c r="R1" s="50"/>
      <c r="S1" s="51"/>
    </row>
    <row r="2">
      <c r="A2" s="52"/>
      <c r="B2" s="53" t="s">
        <v>58</v>
      </c>
      <c r="C2" s="54" t="s">
        <v>112</v>
      </c>
      <c r="D2" s="55"/>
      <c r="E2" s="55"/>
      <c r="F2" s="56"/>
      <c r="G2" s="57" t="s">
        <v>59</v>
      </c>
      <c r="H2" s="58" t="s">
        <v>60</v>
      </c>
      <c r="I2" s="50"/>
      <c r="J2" s="50"/>
      <c r="K2" s="50"/>
      <c r="L2" s="50"/>
      <c r="M2" s="50"/>
      <c r="N2" s="51"/>
      <c r="O2" s="49"/>
      <c r="P2" s="50"/>
      <c r="Q2" s="50"/>
      <c r="R2" s="50"/>
      <c r="S2" s="51"/>
    </row>
    <row r="3">
      <c r="A3" s="59"/>
      <c r="B3" s="60"/>
      <c r="C3" s="60"/>
      <c r="D3" s="60"/>
      <c r="E3" s="60"/>
      <c r="F3" s="60"/>
      <c r="G3" s="60"/>
      <c r="H3" s="60"/>
      <c r="I3" s="60"/>
      <c r="J3" s="60"/>
      <c r="K3" s="60"/>
      <c r="L3" s="60"/>
      <c r="M3" s="60"/>
      <c r="N3" s="60"/>
      <c r="O3" s="49"/>
      <c r="P3" s="50"/>
      <c r="Q3" s="50"/>
      <c r="R3" s="50"/>
      <c r="S3" s="51"/>
    </row>
    <row r="4">
      <c r="A4" s="52"/>
      <c r="B4" s="44"/>
      <c r="C4" s="44"/>
      <c r="D4" s="44"/>
      <c r="E4" s="44"/>
      <c r="F4" s="44"/>
      <c r="G4" s="44"/>
      <c r="H4" s="44"/>
      <c r="I4" s="44"/>
      <c r="J4" s="44"/>
      <c r="K4" s="44"/>
      <c r="L4" s="44"/>
      <c r="M4" s="44"/>
      <c r="N4" s="44"/>
      <c r="O4" s="49"/>
      <c r="P4" s="50"/>
      <c r="Q4" s="50"/>
      <c r="R4" s="50"/>
      <c r="S4" s="51"/>
    </row>
    <row r="5">
      <c r="A5" s="61" t="s">
        <v>61</v>
      </c>
      <c r="B5" s="62" t="s">
        <v>62</v>
      </c>
      <c r="C5" s="62" t="s">
        <v>63</v>
      </c>
      <c r="D5" s="63"/>
      <c r="E5" s="64" t="s">
        <v>64</v>
      </c>
      <c r="F5" s="64" t="s">
        <v>65</v>
      </c>
      <c r="G5" s="63"/>
      <c r="H5" s="63"/>
      <c r="I5" s="64" t="s">
        <v>66</v>
      </c>
      <c r="J5" s="64" t="s">
        <v>67</v>
      </c>
      <c r="K5" s="65" t="s">
        <v>68</v>
      </c>
      <c r="L5" s="50"/>
      <c r="M5" s="51"/>
      <c r="N5" s="66" t="s">
        <v>69</v>
      </c>
      <c r="O5" s="67" t="s">
        <v>70</v>
      </c>
      <c r="S5" s="68"/>
    </row>
    <row r="6">
      <c r="A6" s="61" t="s">
        <v>71</v>
      </c>
      <c r="B6" s="51"/>
      <c r="C6" s="51"/>
      <c r="D6" s="64" t="s">
        <v>72</v>
      </c>
      <c r="E6" s="64" t="s">
        <v>73</v>
      </c>
      <c r="F6" s="64" t="s">
        <v>74</v>
      </c>
      <c r="G6" s="64" t="s">
        <v>75</v>
      </c>
      <c r="H6" s="64" t="s">
        <v>76</v>
      </c>
      <c r="I6" s="64" t="s">
        <v>77</v>
      </c>
      <c r="J6" s="64" t="s">
        <v>78</v>
      </c>
      <c r="K6" s="64" t="s">
        <v>79</v>
      </c>
      <c r="L6" s="64" t="s">
        <v>80</v>
      </c>
      <c r="M6" s="64" t="s">
        <v>81</v>
      </c>
      <c r="N6" s="51"/>
      <c r="O6" s="50"/>
      <c r="P6" s="50"/>
      <c r="Q6" s="50"/>
      <c r="R6" s="50"/>
      <c r="S6" s="51"/>
    </row>
    <row r="7">
      <c r="A7" s="69"/>
      <c r="B7" s="56"/>
      <c r="C7" s="70" t="s">
        <v>82</v>
      </c>
      <c r="D7" s="2"/>
      <c r="E7" s="2"/>
      <c r="F7" s="2"/>
      <c r="G7" s="2"/>
      <c r="H7" s="2"/>
      <c r="I7" s="2"/>
      <c r="J7" s="2"/>
      <c r="K7" s="2"/>
      <c r="L7" s="2"/>
      <c r="M7" s="2"/>
      <c r="N7" s="71" t="s">
        <v>113</v>
      </c>
    </row>
    <row r="8">
      <c r="N8" s="16" t="s">
        <v>114</v>
      </c>
    </row>
    <row r="9">
      <c r="A9" s="16" t="s">
        <v>20</v>
      </c>
      <c r="C9" s="16" t="s">
        <v>115</v>
      </c>
    </row>
    <row r="11">
      <c r="B11" s="16">
        <v>1.0</v>
      </c>
      <c r="C11" s="19">
        <v>0.7756393518502591</v>
      </c>
      <c r="D11" s="16" t="s">
        <v>116</v>
      </c>
      <c r="E11" s="72" t="s">
        <v>117</v>
      </c>
      <c r="F11" s="16" t="s">
        <v>98</v>
      </c>
      <c r="N11" s="16" t="s">
        <v>118</v>
      </c>
    </row>
    <row r="12">
      <c r="B12" s="16">
        <v>2.0</v>
      </c>
      <c r="C12" s="19">
        <v>0.7791966203658376</v>
      </c>
      <c r="D12" s="16" t="s">
        <v>119</v>
      </c>
      <c r="E12" s="72" t="s">
        <v>120</v>
      </c>
      <c r="F12" s="16" t="s">
        <v>98</v>
      </c>
      <c r="N12" s="16" t="s">
        <v>121</v>
      </c>
    </row>
    <row r="14">
      <c r="C14" s="19">
        <v>0.826972453702183</v>
      </c>
      <c r="E14" s="16" t="s">
        <v>122</v>
      </c>
    </row>
    <row r="15">
      <c r="C15" s="19">
        <v>0.8509707060147775</v>
      </c>
      <c r="E15" s="16" t="s">
        <v>123</v>
      </c>
    </row>
    <row r="17">
      <c r="B17" s="16">
        <v>3.0</v>
      </c>
      <c r="C17" s="19">
        <v>0.8605384953698376</v>
      </c>
      <c r="D17" s="16" t="s">
        <v>119</v>
      </c>
      <c r="E17" s="72" t="s">
        <v>120</v>
      </c>
      <c r="F17" s="16" t="s">
        <v>98</v>
      </c>
      <c r="N17" s="16" t="s">
        <v>124</v>
      </c>
    </row>
    <row r="18">
      <c r="B18" s="16">
        <v>4.0</v>
      </c>
      <c r="C18" s="19">
        <v>0.8632199652784038</v>
      </c>
      <c r="D18" s="16" t="s">
        <v>116</v>
      </c>
      <c r="E18" s="72" t="s">
        <v>117</v>
      </c>
      <c r="F18" s="16" t="s">
        <v>98</v>
      </c>
      <c r="N18" s="16" t="s">
        <v>125</v>
      </c>
    </row>
    <row r="20">
      <c r="C20" s="19">
        <v>0.8665317592603969</v>
      </c>
      <c r="D20" s="16" t="s">
        <v>126</v>
      </c>
    </row>
    <row r="22">
      <c r="B22" s="16">
        <v>5.0</v>
      </c>
      <c r="C22" s="19">
        <v>0.8833181712980149</v>
      </c>
      <c r="D22" s="16" t="s">
        <v>127</v>
      </c>
      <c r="E22" s="16" t="s">
        <v>128</v>
      </c>
      <c r="F22" s="16" t="s">
        <v>98</v>
      </c>
      <c r="G22" s="16" t="s">
        <v>129</v>
      </c>
      <c r="H22" s="16">
        <v>1050.0</v>
      </c>
      <c r="N22" s="16" t="s">
        <v>130</v>
      </c>
    </row>
    <row r="23">
      <c r="B23" s="16">
        <v>6.0</v>
      </c>
      <c r="C23" s="19">
        <v>0.8950139120424865</v>
      </c>
      <c r="D23" s="16" t="s">
        <v>131</v>
      </c>
      <c r="E23" s="72">
        <v>1800.0</v>
      </c>
      <c r="F23" s="16" t="s">
        <v>98</v>
      </c>
      <c r="G23" s="16" t="s">
        <v>132</v>
      </c>
      <c r="H23" s="16">
        <v>980.0</v>
      </c>
      <c r="I23" s="72" t="s">
        <v>133</v>
      </c>
      <c r="J23" s="16">
        <v>2.3</v>
      </c>
      <c r="N23" s="16" t="s">
        <v>134</v>
      </c>
    </row>
    <row r="24">
      <c r="B24" s="16">
        <v>7.0</v>
      </c>
      <c r="C24" s="19">
        <v>0.9169907407407407</v>
      </c>
      <c r="D24" s="16" t="s">
        <v>131</v>
      </c>
      <c r="E24" s="72">
        <v>1800.0</v>
      </c>
      <c r="F24" s="16" t="s">
        <v>98</v>
      </c>
      <c r="G24" s="16" t="s">
        <v>135</v>
      </c>
      <c r="H24" s="16">
        <v>980.0</v>
      </c>
      <c r="I24" s="72" t="s">
        <v>133</v>
      </c>
      <c r="J24" s="72" t="s">
        <v>136</v>
      </c>
      <c r="N24" s="16" t="s">
        <v>137</v>
      </c>
    </row>
    <row r="25">
      <c r="B25" s="16">
        <v>8.0</v>
      </c>
      <c r="C25" s="19">
        <v>0.940246828700765</v>
      </c>
      <c r="D25" s="16" t="s">
        <v>131</v>
      </c>
      <c r="E25" s="72">
        <v>1800.0</v>
      </c>
      <c r="F25" s="16" t="s">
        <v>98</v>
      </c>
      <c r="G25" s="16" t="s">
        <v>138</v>
      </c>
      <c r="H25" s="16">
        <v>980.0</v>
      </c>
      <c r="I25" s="72" t="s">
        <v>133</v>
      </c>
      <c r="J25" s="16">
        <v>3.0</v>
      </c>
      <c r="N25" s="16" t="s">
        <v>139</v>
      </c>
    </row>
    <row r="26">
      <c r="C26" s="19">
        <v>0.9614348032409907</v>
      </c>
      <c r="D26" s="16" t="s">
        <v>140</v>
      </c>
      <c r="E26" s="72"/>
      <c r="F26" s="16"/>
      <c r="H26" s="16"/>
      <c r="I26" s="72"/>
      <c r="N26" s="16"/>
    </row>
    <row r="27">
      <c r="B27" s="92"/>
      <c r="C27" s="93">
        <v>0.9707197569441632</v>
      </c>
      <c r="D27" s="92" t="s">
        <v>131</v>
      </c>
      <c r="E27" s="94">
        <v>1800.0</v>
      </c>
      <c r="F27" s="92" t="s">
        <v>98</v>
      </c>
      <c r="G27" s="92" t="s">
        <v>141</v>
      </c>
      <c r="H27" s="92">
        <v>980.0</v>
      </c>
      <c r="I27" s="94" t="s">
        <v>133</v>
      </c>
      <c r="J27" s="92">
        <v>2.4</v>
      </c>
      <c r="N27" s="16" t="s">
        <v>142</v>
      </c>
    </row>
    <row r="28">
      <c r="B28" s="16">
        <v>9.0</v>
      </c>
      <c r="C28" s="19">
        <v>0.9830986342567485</v>
      </c>
      <c r="D28" s="16" t="s">
        <v>119</v>
      </c>
      <c r="E28" s="72" t="s">
        <v>120</v>
      </c>
      <c r="F28" s="16" t="s">
        <v>98</v>
      </c>
      <c r="I28" s="95"/>
      <c r="N28" s="16" t="s">
        <v>143</v>
      </c>
    </row>
    <row r="29">
      <c r="B29" s="16">
        <v>10.0</v>
      </c>
      <c r="C29" s="19">
        <v>0.9858297800965374</v>
      </c>
      <c r="D29" s="16" t="s">
        <v>116</v>
      </c>
      <c r="E29" s="72" t="s">
        <v>117</v>
      </c>
      <c r="F29" s="16" t="s">
        <v>98</v>
      </c>
      <c r="I29" s="95"/>
      <c r="N29" s="16" t="s">
        <v>125</v>
      </c>
    </row>
    <row r="30">
      <c r="D30" s="16"/>
      <c r="E30" s="72"/>
      <c r="F30" s="16"/>
      <c r="H30" s="16"/>
      <c r="I30" s="72"/>
      <c r="N30" s="16"/>
    </row>
    <row r="31">
      <c r="C31" s="19">
        <v>0.9862984837964177</v>
      </c>
      <c r="D31" s="16" t="s">
        <v>144</v>
      </c>
      <c r="E31" s="72"/>
      <c r="F31" s="16"/>
      <c r="H31" s="16"/>
      <c r="I31" s="72"/>
      <c r="N31" s="16"/>
    </row>
    <row r="32">
      <c r="E32" s="72"/>
      <c r="I32" s="72"/>
    </row>
    <row r="33">
      <c r="A33" s="16" t="s">
        <v>23</v>
      </c>
      <c r="E33" s="72"/>
      <c r="I33" s="72"/>
    </row>
    <row r="34">
      <c r="B34" s="16">
        <v>11.0</v>
      </c>
      <c r="C34" s="19">
        <v>0.024665208329679444</v>
      </c>
      <c r="D34" s="16" t="s">
        <v>119</v>
      </c>
      <c r="E34" s="72" t="s">
        <v>120</v>
      </c>
      <c r="F34" s="16" t="s">
        <v>98</v>
      </c>
      <c r="I34" s="72"/>
      <c r="N34" s="16" t="s">
        <v>145</v>
      </c>
    </row>
    <row r="35">
      <c r="B35" s="16">
        <v>12.0</v>
      </c>
      <c r="C35" s="19">
        <v>0.027158993056218605</v>
      </c>
      <c r="D35" s="16" t="s">
        <v>116</v>
      </c>
      <c r="E35" s="72" t="s">
        <v>117</v>
      </c>
      <c r="F35" s="16" t="s">
        <v>98</v>
      </c>
      <c r="N35" s="16" t="s">
        <v>125</v>
      </c>
    </row>
    <row r="37">
      <c r="C37" s="19">
        <v>0.03112373843032401</v>
      </c>
      <c r="D37" s="16" t="s">
        <v>146</v>
      </c>
    </row>
    <row r="39">
      <c r="B39" s="16" t="s">
        <v>147</v>
      </c>
      <c r="C39" s="19">
        <v>0.06056813657050952</v>
      </c>
      <c r="D39" s="16" t="s">
        <v>148</v>
      </c>
      <c r="E39" s="16">
        <v>1800.0</v>
      </c>
    </row>
    <row r="40">
      <c r="C40" s="19">
        <v>0.10686086805071682</v>
      </c>
      <c r="D40" s="16" t="s">
        <v>149</v>
      </c>
    </row>
    <row r="42">
      <c r="B42" s="16" t="s">
        <v>150</v>
      </c>
      <c r="C42" s="19">
        <v>0.177505474537611</v>
      </c>
      <c r="D42" s="16" t="s">
        <v>148</v>
      </c>
      <c r="E42" s="16">
        <v>1800.0</v>
      </c>
    </row>
    <row r="43">
      <c r="C43" s="19"/>
    </row>
    <row r="44">
      <c r="C44" s="19">
        <v>0.20614712963288184</v>
      </c>
      <c r="D44" s="16" t="s">
        <v>151</v>
      </c>
    </row>
  </sheetData>
  <mergeCells count="13">
    <mergeCell ref="B5:B6"/>
    <mergeCell ref="C5:C6"/>
    <mergeCell ref="K5:M5"/>
    <mergeCell ref="N5:N6"/>
    <mergeCell ref="O5:S6"/>
    <mergeCell ref="O7:S7"/>
    <mergeCell ref="C1:F1"/>
    <mergeCell ref="H1:N1"/>
    <mergeCell ref="O1:S1"/>
    <mergeCell ref="H2:N2"/>
    <mergeCell ref="O2:S2"/>
    <mergeCell ref="O3:S3"/>
    <mergeCell ref="O4:S4"/>
  </mergeCells>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6.0" topLeftCell="A7" activePane="bottomLeft" state="frozen"/>
      <selection activeCell="B8" sqref="B8" pane="bottomLeft"/>
    </sheetView>
  </sheetViews>
  <sheetFormatPr customHeight="1" defaultColWidth="12.63" defaultRowHeight="15.75"/>
  <cols>
    <col customWidth="1" min="14" max="14" width="30.88"/>
  </cols>
  <sheetData>
    <row r="1">
      <c r="A1" s="44"/>
      <c r="B1" s="45" t="s">
        <v>56</v>
      </c>
      <c r="C1" s="46" t="s">
        <v>152</v>
      </c>
      <c r="D1" s="47"/>
      <c r="E1" s="47"/>
      <c r="F1" s="48"/>
      <c r="G1" s="45" t="s">
        <v>57</v>
      </c>
      <c r="H1" s="91" t="s">
        <v>153</v>
      </c>
      <c r="I1" s="50"/>
      <c r="J1" s="50"/>
      <c r="K1" s="50"/>
      <c r="L1" s="50"/>
      <c r="M1" s="50"/>
      <c r="N1" s="51"/>
      <c r="O1" s="49"/>
      <c r="P1" s="50"/>
      <c r="Q1" s="50"/>
      <c r="R1" s="50"/>
      <c r="S1" s="51"/>
    </row>
    <row r="2">
      <c r="A2" s="52"/>
      <c r="B2" s="53" t="s">
        <v>58</v>
      </c>
      <c r="C2" s="54" t="s">
        <v>112</v>
      </c>
      <c r="D2" s="55"/>
      <c r="E2" s="55"/>
      <c r="F2" s="56"/>
      <c r="G2" s="57" t="s">
        <v>59</v>
      </c>
      <c r="H2" s="58" t="s">
        <v>60</v>
      </c>
      <c r="I2" s="50"/>
      <c r="J2" s="50"/>
      <c r="K2" s="50"/>
      <c r="L2" s="50"/>
      <c r="M2" s="50"/>
      <c r="N2" s="51"/>
      <c r="O2" s="49"/>
      <c r="P2" s="50"/>
      <c r="Q2" s="50"/>
      <c r="R2" s="50"/>
      <c r="S2" s="51"/>
    </row>
    <row r="3">
      <c r="A3" s="59"/>
      <c r="B3" s="60"/>
      <c r="C3" s="60"/>
      <c r="D3" s="60"/>
      <c r="E3" s="60"/>
      <c r="F3" s="60"/>
      <c r="G3" s="60"/>
      <c r="H3" s="60"/>
      <c r="I3" s="60"/>
      <c r="J3" s="60"/>
      <c r="K3" s="60"/>
      <c r="L3" s="60"/>
      <c r="M3" s="60"/>
      <c r="N3" s="60"/>
      <c r="O3" s="49"/>
      <c r="P3" s="50"/>
      <c r="Q3" s="50"/>
      <c r="R3" s="50"/>
      <c r="S3" s="51"/>
    </row>
    <row r="4">
      <c r="A4" s="52"/>
      <c r="B4" s="44"/>
      <c r="C4" s="44"/>
      <c r="D4" s="44"/>
      <c r="E4" s="44"/>
      <c r="F4" s="44"/>
      <c r="G4" s="44"/>
      <c r="H4" s="44"/>
      <c r="I4" s="44"/>
      <c r="J4" s="44"/>
      <c r="K4" s="44"/>
      <c r="L4" s="44"/>
      <c r="M4" s="44"/>
      <c r="N4" s="44"/>
      <c r="O4" s="49"/>
      <c r="P4" s="50"/>
      <c r="Q4" s="50"/>
      <c r="R4" s="50"/>
      <c r="S4" s="51"/>
    </row>
    <row r="5">
      <c r="A5" s="61" t="s">
        <v>61</v>
      </c>
      <c r="B5" s="62" t="s">
        <v>62</v>
      </c>
      <c r="C5" s="62" t="s">
        <v>63</v>
      </c>
      <c r="D5" s="63"/>
      <c r="E5" s="64" t="s">
        <v>64</v>
      </c>
      <c r="F5" s="64" t="s">
        <v>65</v>
      </c>
      <c r="G5" s="63"/>
      <c r="H5" s="63"/>
      <c r="I5" s="64" t="s">
        <v>66</v>
      </c>
      <c r="J5" s="64" t="s">
        <v>67</v>
      </c>
      <c r="K5" s="65" t="s">
        <v>68</v>
      </c>
      <c r="L5" s="50"/>
      <c r="M5" s="51"/>
      <c r="N5" s="66" t="s">
        <v>69</v>
      </c>
      <c r="O5" s="67" t="s">
        <v>70</v>
      </c>
      <c r="S5" s="68"/>
    </row>
    <row r="6">
      <c r="A6" s="61" t="s">
        <v>71</v>
      </c>
      <c r="B6" s="51"/>
      <c r="C6" s="51"/>
      <c r="D6" s="64" t="s">
        <v>72</v>
      </c>
      <c r="E6" s="64" t="s">
        <v>73</v>
      </c>
      <c r="F6" s="64" t="s">
        <v>74</v>
      </c>
      <c r="G6" s="64" t="s">
        <v>75</v>
      </c>
      <c r="H6" s="64" t="s">
        <v>76</v>
      </c>
      <c r="I6" s="64" t="s">
        <v>77</v>
      </c>
      <c r="J6" s="64" t="s">
        <v>78</v>
      </c>
      <c r="K6" s="64" t="s">
        <v>79</v>
      </c>
      <c r="L6" s="64" t="s">
        <v>80</v>
      </c>
      <c r="M6" s="64" t="s">
        <v>81</v>
      </c>
      <c r="N6" s="51"/>
      <c r="O6" s="50"/>
      <c r="P6" s="50"/>
      <c r="Q6" s="50"/>
      <c r="R6" s="50"/>
      <c r="S6" s="51"/>
    </row>
    <row r="7">
      <c r="A7" s="69"/>
      <c r="B7" s="56"/>
      <c r="C7" s="70" t="s">
        <v>82</v>
      </c>
      <c r="D7" s="2"/>
      <c r="E7" s="2"/>
      <c r="F7" s="2"/>
      <c r="G7" s="2"/>
      <c r="H7" s="2"/>
      <c r="I7" s="2"/>
      <c r="J7" s="2"/>
      <c r="K7" s="2"/>
      <c r="L7" s="2"/>
      <c r="M7" s="2"/>
      <c r="N7" s="71" t="s">
        <v>154</v>
      </c>
    </row>
    <row r="8">
      <c r="D8" s="16" t="s">
        <v>155</v>
      </c>
      <c r="N8" s="16" t="s">
        <v>114</v>
      </c>
    </row>
    <row r="9">
      <c r="A9" s="16" t="s">
        <v>25</v>
      </c>
    </row>
    <row r="10">
      <c r="B10" s="16">
        <v>1.0</v>
      </c>
      <c r="C10" s="19">
        <v>0.7780126967554679</v>
      </c>
      <c r="D10" s="16" t="s">
        <v>119</v>
      </c>
      <c r="E10" s="72" t="s">
        <v>120</v>
      </c>
      <c r="F10" s="16" t="s">
        <v>98</v>
      </c>
      <c r="N10" s="16" t="s">
        <v>124</v>
      </c>
    </row>
    <row r="11">
      <c r="B11" s="16">
        <v>2.0</v>
      </c>
      <c r="C11" s="19">
        <v>0.7805171990767121</v>
      </c>
      <c r="D11" s="16" t="s">
        <v>116</v>
      </c>
      <c r="E11" s="72" t="s">
        <v>117</v>
      </c>
      <c r="F11" s="16" t="s">
        <v>98</v>
      </c>
      <c r="N11" s="16" t="s">
        <v>125</v>
      </c>
    </row>
    <row r="13">
      <c r="B13" s="96">
        <v>45368.0</v>
      </c>
      <c r="C13" s="19">
        <v>0.7893139699081075</v>
      </c>
      <c r="D13" s="16" t="s">
        <v>156</v>
      </c>
      <c r="E13" s="16">
        <v>0.0</v>
      </c>
      <c r="F13" s="16" t="s">
        <v>98</v>
      </c>
    </row>
    <row r="15">
      <c r="B15" s="16">
        <v>18.0</v>
      </c>
      <c r="C15" s="19">
        <v>0.8268037384259515</v>
      </c>
      <c r="D15" s="85" t="s">
        <v>97</v>
      </c>
      <c r="E15" s="77" t="s">
        <v>95</v>
      </c>
      <c r="F15" s="16" t="s">
        <v>98</v>
      </c>
      <c r="L15" s="16" t="s">
        <v>157</v>
      </c>
      <c r="N15" s="85" t="s">
        <v>158</v>
      </c>
    </row>
    <row r="16">
      <c r="B16" s="16">
        <v>19.0</v>
      </c>
      <c r="C16" s="19">
        <v>0.8284915046242531</v>
      </c>
      <c r="D16" s="85" t="s">
        <v>97</v>
      </c>
      <c r="E16" s="77" t="s">
        <v>159</v>
      </c>
      <c r="F16" s="16" t="s">
        <v>98</v>
      </c>
      <c r="N16" s="85" t="s">
        <v>160</v>
      </c>
    </row>
    <row r="17">
      <c r="B17" s="16">
        <v>20.0</v>
      </c>
      <c r="C17" s="19">
        <v>0.8302209027751815</v>
      </c>
      <c r="D17" s="85" t="s">
        <v>97</v>
      </c>
      <c r="E17" s="77" t="s">
        <v>161</v>
      </c>
      <c r="F17" s="16" t="s">
        <v>98</v>
      </c>
      <c r="N17" s="85" t="s">
        <v>162</v>
      </c>
    </row>
    <row r="18">
      <c r="B18" s="16">
        <v>21.0</v>
      </c>
      <c r="C18" s="19">
        <v>0.8321315277789836</v>
      </c>
      <c r="D18" s="85" t="s">
        <v>97</v>
      </c>
      <c r="E18" s="77" t="s">
        <v>163</v>
      </c>
      <c r="F18" s="16" t="s">
        <v>98</v>
      </c>
      <c r="G18" s="16"/>
      <c r="N18" s="85" t="s">
        <v>164</v>
      </c>
    </row>
    <row r="19">
      <c r="B19" s="16">
        <v>22.0</v>
      </c>
      <c r="C19" s="19">
        <v>0.8342810185131384</v>
      </c>
      <c r="D19" s="85" t="s">
        <v>97</v>
      </c>
      <c r="E19" s="77" t="s">
        <v>165</v>
      </c>
      <c r="F19" s="16" t="s">
        <v>98</v>
      </c>
      <c r="G19" s="16"/>
      <c r="N19" s="85" t="s">
        <v>166</v>
      </c>
    </row>
    <row r="20">
      <c r="B20" s="16">
        <v>23.0</v>
      </c>
      <c r="C20" s="19">
        <v>0.8370384490699507</v>
      </c>
      <c r="D20" s="85" t="s">
        <v>97</v>
      </c>
      <c r="E20" s="77" t="s">
        <v>167</v>
      </c>
      <c r="F20" s="16" t="s">
        <v>98</v>
      </c>
      <c r="N20" s="85" t="s">
        <v>168</v>
      </c>
    </row>
    <row r="22">
      <c r="B22" s="16">
        <v>24.0</v>
      </c>
      <c r="C22" s="19">
        <v>0.8581651273125317</v>
      </c>
      <c r="D22" s="2" t="s">
        <v>169</v>
      </c>
      <c r="E22" s="97">
        <v>30.0</v>
      </c>
      <c r="F22" s="2" t="s">
        <v>98</v>
      </c>
      <c r="G22" s="2"/>
      <c r="H22" s="2"/>
      <c r="I22" s="2"/>
      <c r="J22" s="97"/>
      <c r="K22" s="2"/>
      <c r="L22" s="2"/>
      <c r="M22" s="2"/>
      <c r="N22" s="11" t="s">
        <v>170</v>
      </c>
    </row>
    <row r="23">
      <c r="B23" s="16">
        <v>25.0</v>
      </c>
      <c r="C23" s="19">
        <v>0.8625827199066407</v>
      </c>
      <c r="D23" s="2" t="s">
        <v>169</v>
      </c>
      <c r="E23" s="14">
        <v>30.0</v>
      </c>
      <c r="F23" s="2" t="s">
        <v>98</v>
      </c>
      <c r="G23" s="11" t="s">
        <v>171</v>
      </c>
      <c r="H23" s="2"/>
      <c r="I23" s="2"/>
      <c r="J23" s="2"/>
      <c r="K23" s="2"/>
      <c r="L23" s="11" t="s">
        <v>172</v>
      </c>
      <c r="M23" s="2"/>
      <c r="N23" s="11" t="s">
        <v>173</v>
      </c>
    </row>
    <row r="24">
      <c r="B24" s="16">
        <v>26.0</v>
      </c>
      <c r="C24" s="19">
        <v>0.8645914351800457</v>
      </c>
      <c r="D24" s="2" t="s">
        <v>131</v>
      </c>
      <c r="E24" s="97">
        <v>240.0</v>
      </c>
      <c r="F24" s="2" t="s">
        <v>98</v>
      </c>
      <c r="G24" s="11" t="s">
        <v>174</v>
      </c>
      <c r="H24" s="2"/>
      <c r="I24" s="2"/>
      <c r="J24" s="2"/>
      <c r="K24" s="2"/>
      <c r="L24" s="2"/>
      <c r="M24" s="2"/>
      <c r="N24" s="11" t="s">
        <v>175</v>
      </c>
    </row>
    <row r="25">
      <c r="B25" s="16">
        <v>27.0</v>
      </c>
      <c r="C25" s="19">
        <v>0.868977268517483</v>
      </c>
      <c r="D25" s="2" t="s">
        <v>131</v>
      </c>
      <c r="E25" s="97">
        <v>240.0</v>
      </c>
      <c r="F25" s="2" t="s">
        <v>98</v>
      </c>
      <c r="G25" s="2"/>
      <c r="H25" s="2"/>
      <c r="I25" s="2"/>
      <c r="J25" s="2"/>
      <c r="K25" s="2"/>
      <c r="L25" s="11" t="s">
        <v>176</v>
      </c>
      <c r="M25" s="2"/>
      <c r="N25" s="11" t="s">
        <v>175</v>
      </c>
    </row>
    <row r="26">
      <c r="B26" s="16">
        <v>28.0</v>
      </c>
      <c r="C26" s="19">
        <v>0.8732096411986277</v>
      </c>
      <c r="D26" s="2" t="s">
        <v>131</v>
      </c>
      <c r="E26" s="97">
        <v>240.0</v>
      </c>
      <c r="F26" s="2" t="s">
        <v>98</v>
      </c>
      <c r="G26" s="11" t="s">
        <v>177</v>
      </c>
      <c r="H26" s="2"/>
      <c r="I26" s="2"/>
      <c r="J26" s="2"/>
      <c r="K26" s="2"/>
      <c r="L26" s="11" t="s">
        <v>178</v>
      </c>
      <c r="M26" s="2"/>
      <c r="N26" s="11" t="s">
        <v>175</v>
      </c>
    </row>
    <row r="27">
      <c r="D27" s="2"/>
      <c r="E27" s="97"/>
      <c r="F27" s="2"/>
      <c r="G27" s="2"/>
      <c r="H27" s="2"/>
      <c r="I27" s="2"/>
      <c r="J27" s="97"/>
      <c r="K27" s="2"/>
      <c r="L27" s="2"/>
      <c r="M27" s="2"/>
      <c r="N27" s="11"/>
    </row>
    <row r="28">
      <c r="B28" s="16">
        <v>29.0</v>
      </c>
      <c r="C28" s="19">
        <v>0.8804340509232134</v>
      </c>
      <c r="D28" s="11" t="s">
        <v>169</v>
      </c>
      <c r="E28" s="14">
        <v>300.0</v>
      </c>
      <c r="F28" s="11" t="s">
        <v>98</v>
      </c>
      <c r="G28" s="11" t="s">
        <v>179</v>
      </c>
      <c r="H28" s="11">
        <v>980.0</v>
      </c>
      <c r="I28" s="14" t="s">
        <v>133</v>
      </c>
      <c r="J28" s="11">
        <v>1.9</v>
      </c>
      <c r="K28" s="2"/>
      <c r="L28" s="2"/>
      <c r="M28" s="2"/>
      <c r="N28" s="11"/>
    </row>
    <row r="29">
      <c r="B29" s="16">
        <v>30.0</v>
      </c>
      <c r="C29" s="19">
        <v>0.888495127313945</v>
      </c>
      <c r="D29" s="11" t="s">
        <v>131</v>
      </c>
      <c r="E29" s="14">
        <v>1800.0</v>
      </c>
      <c r="F29" s="11" t="s">
        <v>98</v>
      </c>
      <c r="G29" s="11" t="s">
        <v>180</v>
      </c>
      <c r="H29" s="11">
        <v>950.0</v>
      </c>
      <c r="I29" s="14" t="s">
        <v>133</v>
      </c>
      <c r="J29" s="15">
        <v>2.0</v>
      </c>
      <c r="K29" s="97"/>
      <c r="L29" s="2"/>
      <c r="M29" s="2"/>
      <c r="N29" s="11" t="s">
        <v>181</v>
      </c>
    </row>
    <row r="30">
      <c r="B30" s="16">
        <v>31.0</v>
      </c>
      <c r="C30" s="19">
        <v>0.9108723032404669</v>
      </c>
      <c r="D30" s="11" t="s">
        <v>131</v>
      </c>
      <c r="E30" s="14">
        <v>1800.0</v>
      </c>
      <c r="F30" s="11" t="s">
        <v>98</v>
      </c>
      <c r="G30" s="11" t="s">
        <v>182</v>
      </c>
      <c r="H30" s="11">
        <v>950.0</v>
      </c>
      <c r="I30" s="14" t="s">
        <v>133</v>
      </c>
      <c r="J30" s="15">
        <v>2.0</v>
      </c>
      <c r="K30" s="97"/>
      <c r="L30" s="2"/>
      <c r="M30" s="2"/>
      <c r="N30" s="11" t="s">
        <v>183</v>
      </c>
    </row>
    <row r="31">
      <c r="B31" s="16">
        <v>32.0</v>
      </c>
      <c r="C31" s="19">
        <v>0.9331094212975586</v>
      </c>
      <c r="D31" s="16" t="s">
        <v>131</v>
      </c>
      <c r="E31" s="72">
        <v>1800.0</v>
      </c>
      <c r="F31" s="16" t="s">
        <v>98</v>
      </c>
      <c r="G31" s="16" t="s">
        <v>184</v>
      </c>
      <c r="H31" s="11">
        <v>950.0</v>
      </c>
      <c r="I31" s="72" t="s">
        <v>133</v>
      </c>
      <c r="J31" s="98">
        <v>2.0</v>
      </c>
      <c r="N31" s="16" t="s">
        <v>185</v>
      </c>
    </row>
    <row r="32">
      <c r="B32" s="16">
        <v>33.0</v>
      </c>
      <c r="C32" s="19">
        <v>0.9556059027818264</v>
      </c>
      <c r="D32" s="16" t="s">
        <v>131</v>
      </c>
      <c r="E32" s="72">
        <v>1800.0</v>
      </c>
      <c r="F32" s="16" t="s">
        <v>98</v>
      </c>
      <c r="G32" s="16" t="s">
        <v>186</v>
      </c>
      <c r="H32" s="11">
        <v>950.0</v>
      </c>
      <c r="I32" s="72" t="s">
        <v>133</v>
      </c>
      <c r="J32" s="16">
        <v>2.3</v>
      </c>
      <c r="N32" s="16" t="s">
        <v>187</v>
      </c>
    </row>
    <row r="33">
      <c r="B33" s="16">
        <v>34.0</v>
      </c>
      <c r="C33" s="19">
        <v>0.9779100347222993</v>
      </c>
      <c r="D33" s="16" t="s">
        <v>119</v>
      </c>
      <c r="E33" s="72" t="s">
        <v>120</v>
      </c>
      <c r="F33" s="16" t="s">
        <v>98</v>
      </c>
      <c r="I33" s="95"/>
    </row>
    <row r="34">
      <c r="B34" s="16">
        <v>35.0</v>
      </c>
      <c r="C34" s="19">
        <v>0.9803164004624705</v>
      </c>
      <c r="D34" s="16" t="s">
        <v>116</v>
      </c>
      <c r="E34" s="72" t="s">
        <v>117</v>
      </c>
      <c r="F34" s="16" t="s">
        <v>98</v>
      </c>
      <c r="I34" s="95"/>
    </row>
    <row r="35">
      <c r="B35" s="16">
        <v>36.0</v>
      </c>
      <c r="C35" s="19">
        <v>0.9825633680593455</v>
      </c>
      <c r="D35" s="16" t="s">
        <v>131</v>
      </c>
      <c r="E35" s="72">
        <v>1800.0</v>
      </c>
      <c r="F35" s="16" t="s">
        <v>98</v>
      </c>
      <c r="G35" s="16" t="s">
        <v>188</v>
      </c>
      <c r="H35" s="11">
        <v>950.0</v>
      </c>
      <c r="I35" s="72" t="s">
        <v>133</v>
      </c>
      <c r="J35" s="16">
        <v>2.5</v>
      </c>
      <c r="N35" s="16" t="s">
        <v>189</v>
      </c>
    </row>
    <row r="36">
      <c r="B36" s="16">
        <v>37.0</v>
      </c>
      <c r="C36" s="19">
        <v>0.005167835646716412</v>
      </c>
      <c r="D36" s="16" t="s">
        <v>131</v>
      </c>
      <c r="E36" s="72">
        <v>1800.0</v>
      </c>
      <c r="F36" s="16" t="s">
        <v>98</v>
      </c>
      <c r="G36" s="16" t="s">
        <v>190</v>
      </c>
      <c r="H36" s="11">
        <v>950.0</v>
      </c>
      <c r="I36" s="72" t="s">
        <v>133</v>
      </c>
      <c r="J36" s="16">
        <v>2.4</v>
      </c>
      <c r="N36" s="16" t="s">
        <v>191</v>
      </c>
    </row>
    <row r="37">
      <c r="B37" s="16">
        <v>38.0</v>
      </c>
      <c r="C37" s="19">
        <v>0.02719295138376765</v>
      </c>
      <c r="D37" s="16" t="s">
        <v>131</v>
      </c>
      <c r="E37" s="72">
        <v>1800.0</v>
      </c>
      <c r="F37" s="16" t="s">
        <v>98</v>
      </c>
      <c r="G37" s="16" t="s">
        <v>192</v>
      </c>
      <c r="H37" s="11">
        <v>950.0</v>
      </c>
      <c r="I37" s="72" t="s">
        <v>133</v>
      </c>
      <c r="J37" s="98">
        <v>3.0</v>
      </c>
      <c r="N37" s="16" t="s">
        <v>193</v>
      </c>
    </row>
    <row r="39">
      <c r="A39" s="16" t="s">
        <v>23</v>
      </c>
      <c r="C39" s="19">
        <v>0.08080748842621688</v>
      </c>
      <c r="E39" s="16" t="s">
        <v>194</v>
      </c>
    </row>
    <row r="40">
      <c r="C40" s="19">
        <v>0.09149368055659579</v>
      </c>
      <c r="E40" s="16" t="s">
        <v>195</v>
      </c>
    </row>
    <row r="41">
      <c r="C41" s="19">
        <v>0.0969830208341591</v>
      </c>
      <c r="E41" s="16" t="s">
        <v>196</v>
      </c>
    </row>
    <row r="42">
      <c r="C42" s="19">
        <v>0.10273987268737983</v>
      </c>
      <c r="E42" s="16" t="s">
        <v>197</v>
      </c>
    </row>
    <row r="43">
      <c r="C43" s="19">
        <v>0.11118530092062429</v>
      </c>
      <c r="E43" s="16" t="s">
        <v>198</v>
      </c>
    </row>
    <row r="44">
      <c r="C44" s="19">
        <v>0.156475462965318</v>
      </c>
      <c r="E44" s="16" t="s">
        <v>199</v>
      </c>
    </row>
    <row r="46">
      <c r="C46" s="19">
        <v>0.19759975694614695</v>
      </c>
      <c r="E46" s="16" t="s">
        <v>200</v>
      </c>
    </row>
  </sheetData>
  <mergeCells count="13">
    <mergeCell ref="B5:B6"/>
    <mergeCell ref="C5:C6"/>
    <mergeCell ref="K5:M5"/>
    <mergeCell ref="N5:N6"/>
    <mergeCell ref="O5:S6"/>
    <mergeCell ref="O7:S7"/>
    <mergeCell ref="C1:F1"/>
    <mergeCell ref="H1:N1"/>
    <mergeCell ref="O1:S1"/>
    <mergeCell ref="H2:N2"/>
    <mergeCell ref="O2:S2"/>
    <mergeCell ref="O3:S3"/>
    <mergeCell ref="O4:S4"/>
  </mergeCells>
  <drawing r:id="rId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6.0" topLeftCell="A7" activePane="bottomLeft" state="frozen"/>
      <selection activeCell="B8" sqref="B8" pane="bottomLeft"/>
    </sheetView>
  </sheetViews>
  <sheetFormatPr customHeight="1" defaultColWidth="12.63" defaultRowHeight="15.75"/>
  <cols>
    <col customWidth="1" min="14" max="14" width="30.88"/>
  </cols>
  <sheetData>
    <row r="1">
      <c r="A1" s="44"/>
      <c r="B1" s="45" t="s">
        <v>56</v>
      </c>
      <c r="C1" s="99">
        <v>45618.0</v>
      </c>
      <c r="D1" s="47"/>
      <c r="E1" s="47"/>
      <c r="F1" s="48"/>
      <c r="G1" s="45" t="s">
        <v>57</v>
      </c>
      <c r="H1" s="91" t="s">
        <v>201</v>
      </c>
      <c r="I1" s="50"/>
      <c r="J1" s="50"/>
      <c r="K1" s="50"/>
      <c r="L1" s="50"/>
      <c r="M1" s="50"/>
      <c r="N1" s="51"/>
      <c r="O1" s="49"/>
      <c r="P1" s="50"/>
      <c r="Q1" s="50"/>
      <c r="R1" s="50"/>
      <c r="S1" s="51"/>
    </row>
    <row r="2">
      <c r="A2" s="52"/>
      <c r="B2" s="53" t="s">
        <v>58</v>
      </c>
      <c r="C2" s="54" t="s">
        <v>202</v>
      </c>
      <c r="D2" s="55"/>
      <c r="E2" s="55"/>
      <c r="F2" s="56"/>
      <c r="G2" s="57" t="s">
        <v>59</v>
      </c>
      <c r="H2" s="58" t="s">
        <v>60</v>
      </c>
      <c r="I2" s="50"/>
      <c r="J2" s="50"/>
      <c r="K2" s="50"/>
      <c r="L2" s="50"/>
      <c r="M2" s="50"/>
      <c r="N2" s="51"/>
      <c r="O2" s="49"/>
      <c r="P2" s="50"/>
      <c r="Q2" s="50"/>
      <c r="R2" s="50"/>
      <c r="S2" s="51"/>
    </row>
    <row r="3">
      <c r="A3" s="59"/>
      <c r="B3" s="60"/>
      <c r="C3" s="60"/>
      <c r="D3" s="60"/>
      <c r="E3" s="60"/>
      <c r="F3" s="60"/>
      <c r="G3" s="60"/>
      <c r="H3" s="60"/>
      <c r="I3" s="60"/>
      <c r="J3" s="60"/>
      <c r="K3" s="60"/>
      <c r="L3" s="60"/>
      <c r="M3" s="60"/>
      <c r="N3" s="60"/>
      <c r="O3" s="49"/>
      <c r="P3" s="50"/>
      <c r="Q3" s="50"/>
      <c r="R3" s="50"/>
      <c r="S3" s="51"/>
    </row>
    <row r="4">
      <c r="A4" s="52"/>
      <c r="B4" s="44"/>
      <c r="C4" s="44"/>
      <c r="D4" s="44"/>
      <c r="E4" s="44"/>
      <c r="F4" s="44"/>
      <c r="G4" s="44"/>
      <c r="H4" s="44"/>
      <c r="I4" s="44"/>
      <c r="J4" s="44"/>
      <c r="K4" s="44"/>
      <c r="L4" s="44"/>
      <c r="M4" s="44"/>
      <c r="N4" s="44"/>
      <c r="O4" s="49"/>
      <c r="P4" s="50"/>
      <c r="Q4" s="50"/>
      <c r="R4" s="50"/>
      <c r="S4" s="51"/>
    </row>
    <row r="5">
      <c r="A5" s="61" t="s">
        <v>61</v>
      </c>
      <c r="B5" s="62" t="s">
        <v>62</v>
      </c>
      <c r="C5" s="62" t="s">
        <v>63</v>
      </c>
      <c r="D5" s="63"/>
      <c r="E5" s="64" t="s">
        <v>64</v>
      </c>
      <c r="F5" s="64" t="s">
        <v>65</v>
      </c>
      <c r="G5" s="63"/>
      <c r="H5" s="63"/>
      <c r="I5" s="64" t="s">
        <v>66</v>
      </c>
      <c r="J5" s="64" t="s">
        <v>67</v>
      </c>
      <c r="K5" s="65" t="s">
        <v>68</v>
      </c>
      <c r="L5" s="50"/>
      <c r="M5" s="51"/>
      <c r="N5" s="66" t="s">
        <v>69</v>
      </c>
      <c r="O5" s="67" t="s">
        <v>70</v>
      </c>
      <c r="S5" s="68"/>
    </row>
    <row r="6">
      <c r="A6" s="61" t="s">
        <v>71</v>
      </c>
      <c r="B6" s="51"/>
      <c r="C6" s="51"/>
      <c r="D6" s="64" t="s">
        <v>72</v>
      </c>
      <c r="E6" s="64" t="s">
        <v>73</v>
      </c>
      <c r="F6" s="64" t="s">
        <v>74</v>
      </c>
      <c r="G6" s="64" t="s">
        <v>75</v>
      </c>
      <c r="H6" s="64" t="s">
        <v>76</v>
      </c>
      <c r="I6" s="64" t="s">
        <v>77</v>
      </c>
      <c r="J6" s="64" t="s">
        <v>78</v>
      </c>
      <c r="K6" s="64" t="s">
        <v>79</v>
      </c>
      <c r="L6" s="64" t="s">
        <v>80</v>
      </c>
      <c r="M6" s="64" t="s">
        <v>81</v>
      </c>
      <c r="N6" s="51"/>
      <c r="O6" s="50"/>
      <c r="P6" s="50"/>
      <c r="Q6" s="50"/>
      <c r="R6" s="50"/>
      <c r="S6" s="51"/>
    </row>
    <row r="7">
      <c r="A7" s="69"/>
      <c r="B7" s="56"/>
      <c r="C7" s="70" t="s">
        <v>82</v>
      </c>
      <c r="D7" s="2"/>
      <c r="E7" s="2"/>
      <c r="F7" s="2"/>
      <c r="G7" s="2"/>
      <c r="H7" s="2"/>
      <c r="I7" s="2"/>
      <c r="J7" s="2"/>
      <c r="K7" s="2"/>
      <c r="L7" s="2"/>
      <c r="M7" s="2"/>
      <c r="N7" s="71" t="s">
        <v>203</v>
      </c>
      <c r="O7" s="100" t="s">
        <v>204</v>
      </c>
    </row>
    <row r="8">
      <c r="D8" s="16" t="s">
        <v>205</v>
      </c>
      <c r="N8" s="16" t="s">
        <v>114</v>
      </c>
    </row>
    <row r="9">
      <c r="C9" s="101" t="s">
        <v>206</v>
      </c>
    </row>
    <row r="10">
      <c r="A10" s="16"/>
      <c r="B10" s="16"/>
      <c r="C10" s="102" t="s">
        <v>207</v>
      </c>
      <c r="O10" s="16"/>
    </row>
    <row r="11">
      <c r="A11" s="16"/>
      <c r="B11" s="16"/>
      <c r="D11" s="16" t="s">
        <v>208</v>
      </c>
      <c r="E11" s="16"/>
      <c r="F11" s="16"/>
      <c r="H11" s="16"/>
      <c r="O11" s="16"/>
    </row>
    <row r="12">
      <c r="A12" s="16"/>
      <c r="B12" s="16"/>
      <c r="D12" s="16"/>
      <c r="E12" s="16"/>
      <c r="F12" s="16"/>
      <c r="H12" s="16"/>
      <c r="O12" s="16"/>
    </row>
    <row r="13">
      <c r="A13" s="16" t="s">
        <v>29</v>
      </c>
      <c r="B13" s="16">
        <v>1.0</v>
      </c>
      <c r="D13" s="16" t="s">
        <v>209</v>
      </c>
      <c r="E13" s="16" t="s">
        <v>210</v>
      </c>
      <c r="F13" s="16" t="s">
        <v>98</v>
      </c>
      <c r="H13" s="16" t="s">
        <v>211</v>
      </c>
      <c r="O13" s="16" t="s">
        <v>212</v>
      </c>
    </row>
    <row r="14">
      <c r="C14" s="19"/>
      <c r="E14" s="72"/>
    </row>
    <row r="15">
      <c r="B15" s="16">
        <v>2.0</v>
      </c>
      <c r="C15" s="19">
        <v>0.8275927777795005</v>
      </c>
      <c r="D15" s="85" t="s">
        <v>97</v>
      </c>
      <c r="E15" s="77" t="s">
        <v>95</v>
      </c>
      <c r="F15" s="16" t="s">
        <v>98</v>
      </c>
      <c r="G15" s="95"/>
      <c r="O15" s="85" t="s">
        <v>213</v>
      </c>
      <c r="P15" s="16"/>
    </row>
    <row r="16">
      <c r="B16" s="16">
        <v>3.0</v>
      </c>
      <c r="C16" s="19">
        <v>0.8293090046281577</v>
      </c>
      <c r="D16" s="85" t="s">
        <v>97</v>
      </c>
      <c r="E16" s="77" t="s">
        <v>214</v>
      </c>
      <c r="F16" s="16" t="s">
        <v>98</v>
      </c>
      <c r="L16" s="16" t="s">
        <v>100</v>
      </c>
      <c r="O16" s="85" t="s">
        <v>215</v>
      </c>
    </row>
    <row r="17">
      <c r="B17" s="16">
        <v>4.0</v>
      </c>
      <c r="C17" s="19">
        <v>0.8311689814814814</v>
      </c>
      <c r="D17" s="85" t="s">
        <v>97</v>
      </c>
      <c r="E17" s="77" t="s">
        <v>216</v>
      </c>
      <c r="F17" s="16" t="s">
        <v>98</v>
      </c>
      <c r="O17" s="85" t="s">
        <v>217</v>
      </c>
    </row>
    <row r="18">
      <c r="B18" s="16">
        <v>5.0</v>
      </c>
      <c r="C18" s="19">
        <v>0.833122835647373</v>
      </c>
      <c r="D18" s="85" t="s">
        <v>97</v>
      </c>
      <c r="E18" s="77" t="s">
        <v>218</v>
      </c>
      <c r="F18" s="16" t="s">
        <v>98</v>
      </c>
      <c r="G18" s="16"/>
      <c r="L18" s="16" t="s">
        <v>100</v>
      </c>
      <c r="O18" s="85" t="s">
        <v>219</v>
      </c>
    </row>
    <row r="19">
      <c r="B19" s="16">
        <v>6.0</v>
      </c>
      <c r="C19" s="19">
        <v>0.8355373263912043</v>
      </c>
      <c r="D19" s="85" t="s">
        <v>97</v>
      </c>
      <c r="E19" s="77" t="s">
        <v>220</v>
      </c>
      <c r="F19" s="16" t="s">
        <v>98</v>
      </c>
      <c r="G19" s="16"/>
      <c r="L19" s="16" t="s">
        <v>100</v>
      </c>
      <c r="O19" s="85" t="s">
        <v>221</v>
      </c>
    </row>
    <row r="20">
      <c r="N20" s="16" t="s">
        <v>222</v>
      </c>
    </row>
    <row r="21">
      <c r="B21" s="16">
        <v>7.0</v>
      </c>
      <c r="C21" s="19">
        <v>0.841556817133096</v>
      </c>
      <c r="D21" s="16" t="s">
        <v>119</v>
      </c>
      <c r="E21" s="72" t="s">
        <v>120</v>
      </c>
      <c r="F21" s="16" t="s">
        <v>98</v>
      </c>
      <c r="N21" s="16" t="s">
        <v>125</v>
      </c>
    </row>
    <row r="22">
      <c r="B22" s="16">
        <v>8.0</v>
      </c>
      <c r="C22" s="19">
        <v>0.8440508217609022</v>
      </c>
      <c r="D22" s="16" t="s">
        <v>116</v>
      </c>
      <c r="E22" s="72" t="s">
        <v>117</v>
      </c>
      <c r="F22" s="16" t="s">
        <v>98</v>
      </c>
    </row>
    <row r="24">
      <c r="B24" s="16">
        <v>9.0</v>
      </c>
      <c r="C24" s="19">
        <v>0.8619803587935166</v>
      </c>
      <c r="D24" s="2" t="s">
        <v>169</v>
      </c>
      <c r="E24" s="97">
        <v>30.0</v>
      </c>
      <c r="F24" s="2" t="s">
        <v>98</v>
      </c>
      <c r="G24" s="2"/>
      <c r="H24" s="2"/>
      <c r="I24" s="2"/>
      <c r="J24" s="97"/>
      <c r="L24" s="2"/>
      <c r="M24" s="2"/>
      <c r="N24" s="11" t="s">
        <v>223</v>
      </c>
    </row>
    <row r="25">
      <c r="B25" s="16">
        <v>10.0</v>
      </c>
      <c r="C25" s="19">
        <v>0.8638873611125746</v>
      </c>
      <c r="D25" s="2" t="s">
        <v>131</v>
      </c>
      <c r="E25" s="97">
        <v>240.0</v>
      </c>
      <c r="F25" s="2" t="s">
        <v>98</v>
      </c>
      <c r="G25" s="11"/>
      <c r="H25" s="2"/>
      <c r="I25" s="2"/>
      <c r="J25" s="2"/>
      <c r="K25" s="2"/>
      <c r="L25" s="2"/>
      <c r="M25" s="2"/>
      <c r="N25" s="11" t="s">
        <v>224</v>
      </c>
    </row>
    <row r="26">
      <c r="B26" s="16">
        <v>11.0</v>
      </c>
      <c r="C26" s="19">
        <v>0.8682491666695569</v>
      </c>
      <c r="D26" s="2" t="s">
        <v>131</v>
      </c>
      <c r="E26" s="97">
        <v>240.0</v>
      </c>
      <c r="F26" s="2" t="s">
        <v>98</v>
      </c>
      <c r="G26" s="2"/>
      <c r="H26" s="2"/>
      <c r="I26" s="2"/>
      <c r="J26" s="2"/>
      <c r="K26" s="11"/>
      <c r="L26" s="11" t="s">
        <v>225</v>
      </c>
      <c r="M26" s="2"/>
      <c r="N26" s="11" t="s">
        <v>224</v>
      </c>
    </row>
    <row r="27">
      <c r="B27" s="16">
        <v>12.0</v>
      </c>
      <c r="C27" s="19">
        <v>0.8743211111141136</v>
      </c>
      <c r="D27" s="2" t="s">
        <v>131</v>
      </c>
      <c r="E27" s="97">
        <v>240.0</v>
      </c>
      <c r="F27" s="2" t="s">
        <v>98</v>
      </c>
      <c r="G27" s="11"/>
      <c r="H27" s="2"/>
      <c r="I27" s="2"/>
      <c r="J27" s="2"/>
      <c r="K27" s="11" t="s">
        <v>176</v>
      </c>
      <c r="L27" s="11" t="s">
        <v>226</v>
      </c>
      <c r="M27" s="2"/>
      <c r="N27" s="11" t="s">
        <v>224</v>
      </c>
    </row>
    <row r="28">
      <c r="C28" s="19"/>
      <c r="D28" s="2"/>
      <c r="E28" s="97"/>
      <c r="F28" s="2"/>
      <c r="G28" s="11"/>
      <c r="H28" s="2"/>
      <c r="I28" s="2"/>
      <c r="J28" s="2"/>
      <c r="K28" s="11"/>
    </row>
    <row r="29">
      <c r="B29" s="16">
        <v>13.0</v>
      </c>
      <c r="C29" s="19">
        <v>0.8791326736100018</v>
      </c>
      <c r="D29" s="16" t="s">
        <v>169</v>
      </c>
      <c r="E29" s="72">
        <v>300.0</v>
      </c>
      <c r="F29" s="16" t="s">
        <v>98</v>
      </c>
      <c r="H29" s="16">
        <v>950.0</v>
      </c>
      <c r="I29" s="72" t="s">
        <v>133</v>
      </c>
    </row>
    <row r="30">
      <c r="B30" s="16">
        <v>14.0</v>
      </c>
      <c r="C30" s="19">
        <v>0.8838563310200698</v>
      </c>
      <c r="D30" s="16" t="s">
        <v>131</v>
      </c>
      <c r="E30" s="72">
        <v>1800.0</v>
      </c>
      <c r="F30" s="16" t="s">
        <v>98</v>
      </c>
      <c r="G30" s="16" t="s">
        <v>227</v>
      </c>
      <c r="H30" s="16">
        <v>950.0</v>
      </c>
      <c r="I30" s="72" t="s">
        <v>133</v>
      </c>
      <c r="J30" s="16">
        <v>2.2</v>
      </c>
      <c r="N30" s="16" t="s">
        <v>181</v>
      </c>
    </row>
    <row r="31">
      <c r="B31" s="16">
        <v>15.0</v>
      </c>
      <c r="C31" s="19">
        <v>0.9062111111124977</v>
      </c>
      <c r="D31" s="16" t="s">
        <v>131</v>
      </c>
      <c r="E31" s="72">
        <v>1800.0</v>
      </c>
      <c r="F31" s="16" t="s">
        <v>98</v>
      </c>
      <c r="G31" s="16" t="s">
        <v>182</v>
      </c>
      <c r="H31" s="16">
        <v>935.0</v>
      </c>
      <c r="I31" s="72" t="s">
        <v>133</v>
      </c>
      <c r="J31" s="98">
        <v>2.0</v>
      </c>
      <c r="N31" s="16" t="s">
        <v>183</v>
      </c>
    </row>
    <row r="32">
      <c r="B32" s="16">
        <v>16.0</v>
      </c>
      <c r="C32" s="19">
        <v>0.9284255555539858</v>
      </c>
      <c r="D32" s="16" t="s">
        <v>131</v>
      </c>
      <c r="E32" s="72">
        <v>1800.0</v>
      </c>
      <c r="F32" s="16" t="s">
        <v>98</v>
      </c>
      <c r="G32" s="16" t="s">
        <v>228</v>
      </c>
      <c r="H32" s="16">
        <v>935.0</v>
      </c>
      <c r="I32" s="72" t="s">
        <v>133</v>
      </c>
      <c r="J32" s="98">
        <v>2.0</v>
      </c>
      <c r="N32" s="16" t="s">
        <v>185</v>
      </c>
    </row>
    <row r="33">
      <c r="B33" s="16">
        <v>17.0</v>
      </c>
      <c r="C33" s="19">
        <v>0.9507321296259761</v>
      </c>
      <c r="D33" s="16" t="s">
        <v>131</v>
      </c>
      <c r="E33" s="72">
        <v>1800.0</v>
      </c>
      <c r="F33" s="16" t="s">
        <v>98</v>
      </c>
      <c r="G33" s="16" t="s">
        <v>229</v>
      </c>
      <c r="H33" s="16">
        <v>935.0</v>
      </c>
      <c r="I33" s="72" t="s">
        <v>133</v>
      </c>
      <c r="J33" s="98">
        <v>2.0</v>
      </c>
      <c r="N33" s="16" t="s">
        <v>187</v>
      </c>
    </row>
    <row r="34">
      <c r="B34" s="16">
        <v>18.0</v>
      </c>
      <c r="C34" s="19">
        <v>0.9732850925938692</v>
      </c>
      <c r="D34" s="16" t="s">
        <v>119</v>
      </c>
      <c r="E34" s="72" t="s">
        <v>120</v>
      </c>
      <c r="F34" s="16" t="s">
        <v>98</v>
      </c>
      <c r="I34" s="95"/>
    </row>
    <row r="35">
      <c r="B35" s="16">
        <v>19.0</v>
      </c>
      <c r="C35" s="19">
        <v>0.9756474768510088</v>
      </c>
      <c r="D35" s="16" t="s">
        <v>116</v>
      </c>
      <c r="E35" s="72" t="s">
        <v>117</v>
      </c>
      <c r="F35" s="16" t="s">
        <v>98</v>
      </c>
      <c r="I35" s="95"/>
      <c r="N35" s="16" t="s">
        <v>125</v>
      </c>
    </row>
    <row r="36">
      <c r="B36" s="16">
        <v>20.0</v>
      </c>
      <c r="C36" s="19">
        <v>0.9778311689806287</v>
      </c>
      <c r="D36" s="16" t="s">
        <v>131</v>
      </c>
      <c r="E36" s="72">
        <v>1800.0</v>
      </c>
      <c r="F36" s="16" t="s">
        <v>98</v>
      </c>
      <c r="G36" s="16" t="s">
        <v>230</v>
      </c>
      <c r="H36" s="16">
        <v>935.0</v>
      </c>
      <c r="I36" s="72" t="s">
        <v>133</v>
      </c>
      <c r="J36" s="98">
        <v>2.5</v>
      </c>
      <c r="N36" s="16" t="s">
        <v>189</v>
      </c>
    </row>
    <row r="37">
      <c r="B37" s="16">
        <v>21.0</v>
      </c>
      <c r="C37" s="19">
        <v>0.00636208333162358</v>
      </c>
      <c r="D37" s="16" t="s">
        <v>131</v>
      </c>
      <c r="E37" s="72">
        <v>1800.0</v>
      </c>
      <c r="F37" s="16" t="s">
        <v>98</v>
      </c>
      <c r="G37" s="16" t="s">
        <v>231</v>
      </c>
      <c r="H37" s="16">
        <v>935.0</v>
      </c>
      <c r="I37" s="72" t="s">
        <v>133</v>
      </c>
      <c r="J37" s="98">
        <v>2.5</v>
      </c>
      <c r="N37" s="16" t="s">
        <v>232</v>
      </c>
    </row>
    <row r="38">
      <c r="B38" s="16">
        <v>22.0</v>
      </c>
      <c r="C38" s="19">
        <v>0.02939814814814815</v>
      </c>
      <c r="D38" s="16" t="s">
        <v>131</v>
      </c>
      <c r="E38" s="72">
        <v>1800.0</v>
      </c>
      <c r="F38" s="16" t="s">
        <v>98</v>
      </c>
      <c r="G38" s="16" t="s">
        <v>233</v>
      </c>
      <c r="H38" s="16">
        <v>935.0</v>
      </c>
      <c r="I38" s="72" t="s">
        <v>133</v>
      </c>
      <c r="J38" s="98">
        <v>2.5</v>
      </c>
      <c r="N38" s="16" t="s">
        <v>193</v>
      </c>
    </row>
    <row r="40">
      <c r="D40" s="16" t="s">
        <v>234</v>
      </c>
    </row>
    <row r="41">
      <c r="C41" s="19">
        <v>0.05498961806006264</v>
      </c>
      <c r="D41" s="16" t="s">
        <v>235</v>
      </c>
      <c r="F41" s="19"/>
    </row>
    <row r="42">
      <c r="A42" s="16" t="s">
        <v>23</v>
      </c>
    </row>
    <row r="43">
      <c r="B43" s="16">
        <v>23.0</v>
      </c>
      <c r="C43" s="19">
        <v>0.08478682870190823</v>
      </c>
      <c r="D43" s="16" t="s">
        <v>119</v>
      </c>
      <c r="E43" s="72" t="s">
        <v>120</v>
      </c>
      <c r="F43" s="16" t="s">
        <v>98</v>
      </c>
      <c r="N43" s="16" t="s">
        <v>236</v>
      </c>
    </row>
    <row r="44">
      <c r="B44" s="16">
        <v>24.0</v>
      </c>
      <c r="C44" s="19">
        <v>0.08724018518114462</v>
      </c>
      <c r="D44" s="16" t="s">
        <v>116</v>
      </c>
      <c r="E44" s="72" t="s">
        <v>117</v>
      </c>
      <c r="F44" s="16" t="s">
        <v>98</v>
      </c>
      <c r="N44" s="16" t="s">
        <v>125</v>
      </c>
    </row>
    <row r="46">
      <c r="D46" s="16" t="s">
        <v>237</v>
      </c>
      <c r="E46" s="72"/>
      <c r="I46" s="72"/>
    </row>
    <row r="47">
      <c r="B47" s="16">
        <v>25.0</v>
      </c>
      <c r="C47" s="19">
        <v>0.09004921295854729</v>
      </c>
      <c r="D47" s="16" t="s">
        <v>131</v>
      </c>
      <c r="E47" s="72">
        <v>1800.0</v>
      </c>
      <c r="F47" s="16" t="s">
        <v>98</v>
      </c>
      <c r="G47" s="16" t="s">
        <v>238</v>
      </c>
      <c r="H47" s="16">
        <v>950.0</v>
      </c>
      <c r="I47" s="72" t="s">
        <v>133</v>
      </c>
      <c r="J47" s="16">
        <v>2.2</v>
      </c>
      <c r="N47" s="16" t="s">
        <v>239</v>
      </c>
    </row>
    <row r="48">
      <c r="B48" s="16">
        <v>26.0</v>
      </c>
      <c r="C48" s="19">
        <v>0.11199643518193625</v>
      </c>
      <c r="D48" s="16" t="s">
        <v>131</v>
      </c>
      <c r="E48" s="72">
        <v>1800.0</v>
      </c>
      <c r="F48" s="16" t="s">
        <v>98</v>
      </c>
      <c r="G48" s="16" t="s">
        <v>228</v>
      </c>
      <c r="H48" s="16">
        <v>950.0</v>
      </c>
      <c r="I48" s="72" t="s">
        <v>133</v>
      </c>
      <c r="J48" s="16">
        <v>2.7</v>
      </c>
      <c r="N48" s="16" t="s">
        <v>183</v>
      </c>
    </row>
    <row r="49">
      <c r="B49" s="16">
        <v>27.0</v>
      </c>
      <c r="C49" s="19">
        <v>0.13450775462843012</v>
      </c>
      <c r="D49" s="16" t="s">
        <v>131</v>
      </c>
      <c r="E49" s="72">
        <v>1800.0</v>
      </c>
      <c r="F49" s="16" t="s">
        <v>98</v>
      </c>
      <c r="G49" s="16" t="s">
        <v>240</v>
      </c>
      <c r="H49" s="16">
        <v>950.0</v>
      </c>
      <c r="I49" s="72" t="s">
        <v>133</v>
      </c>
      <c r="J49" s="16">
        <v>3.5</v>
      </c>
      <c r="N49" s="16" t="s">
        <v>185</v>
      </c>
    </row>
    <row r="50">
      <c r="B50" s="16">
        <v>28.0</v>
      </c>
      <c r="C50" s="19">
        <v>0.1565520023141289</v>
      </c>
      <c r="D50" s="16" t="s">
        <v>131</v>
      </c>
      <c r="E50" s="72">
        <v>1800.0</v>
      </c>
      <c r="F50" s="16" t="s">
        <v>98</v>
      </c>
      <c r="G50" s="16" t="s">
        <v>241</v>
      </c>
      <c r="H50" s="16">
        <v>950.0</v>
      </c>
      <c r="I50" s="72" t="s">
        <v>133</v>
      </c>
      <c r="J50" s="16">
        <v>3.5</v>
      </c>
      <c r="N50" s="16" t="s">
        <v>187</v>
      </c>
    </row>
    <row r="51">
      <c r="B51" s="16">
        <v>29.0</v>
      </c>
      <c r="C51" s="19">
        <v>0.18015547453251202</v>
      </c>
      <c r="D51" s="16" t="s">
        <v>119</v>
      </c>
      <c r="E51" s="72" t="s">
        <v>120</v>
      </c>
      <c r="F51" s="16" t="s">
        <v>98</v>
      </c>
      <c r="I51" s="72"/>
      <c r="N51" s="16" t="s">
        <v>236</v>
      </c>
    </row>
    <row r="52">
      <c r="B52" s="16">
        <v>30.0</v>
      </c>
      <c r="C52" s="19">
        <v>0.18380025462829508</v>
      </c>
      <c r="D52" s="16" t="s">
        <v>116</v>
      </c>
      <c r="E52" s="72" t="s">
        <v>117</v>
      </c>
      <c r="F52" s="16" t="s">
        <v>98</v>
      </c>
      <c r="I52" s="72"/>
      <c r="N52" s="16" t="s">
        <v>125</v>
      </c>
    </row>
    <row r="53">
      <c r="E53" s="72"/>
      <c r="I53" s="72"/>
    </row>
    <row r="54">
      <c r="C54" s="19">
        <v>0.1865127314813435</v>
      </c>
      <c r="D54" s="16" t="s">
        <v>242</v>
      </c>
      <c r="E54" s="95"/>
      <c r="I54" s="95"/>
    </row>
    <row r="55">
      <c r="E55" s="95"/>
      <c r="I55" s="95"/>
    </row>
    <row r="56">
      <c r="B56" s="72" t="s">
        <v>243</v>
      </c>
      <c r="C56" s="19">
        <v>0.1877615740741021</v>
      </c>
      <c r="D56" s="16" t="s">
        <v>148</v>
      </c>
      <c r="E56" s="16">
        <v>1800.0</v>
      </c>
      <c r="F56" s="16" t="s">
        <v>98</v>
      </c>
    </row>
  </sheetData>
  <mergeCells count="15">
    <mergeCell ref="B5:B6"/>
    <mergeCell ref="C5:C6"/>
    <mergeCell ref="C9:L9"/>
    <mergeCell ref="C10:L10"/>
    <mergeCell ref="K5:M5"/>
    <mergeCell ref="N5:N6"/>
    <mergeCell ref="O5:S6"/>
    <mergeCell ref="O7:S7"/>
    <mergeCell ref="C1:F1"/>
    <mergeCell ref="H1:N1"/>
    <mergeCell ref="O1:S1"/>
    <mergeCell ref="H2:N2"/>
    <mergeCell ref="O2:S2"/>
    <mergeCell ref="O3:S3"/>
    <mergeCell ref="O4:S4"/>
  </mergeCells>
  <drawing r:id="rId1"/>
</worksheet>
</file>

<file path=xl/worksheets/sheet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6.0" topLeftCell="A7" activePane="bottomLeft" state="frozen"/>
      <selection activeCell="B8" sqref="B8" pane="bottomLeft"/>
    </sheetView>
  </sheetViews>
  <sheetFormatPr customHeight="1" defaultColWidth="12.63" defaultRowHeight="15.75"/>
  <cols>
    <col customWidth="1" min="14" max="14" width="30.88"/>
  </cols>
  <sheetData>
    <row r="1">
      <c r="A1" s="44"/>
      <c r="B1" s="45" t="s">
        <v>56</v>
      </c>
      <c r="C1" s="46" t="s">
        <v>244</v>
      </c>
      <c r="D1" s="47"/>
      <c r="E1" s="47"/>
      <c r="F1" s="48"/>
      <c r="G1" s="45" t="s">
        <v>57</v>
      </c>
      <c r="H1" s="91" t="s">
        <v>245</v>
      </c>
      <c r="I1" s="50"/>
      <c r="J1" s="50"/>
      <c r="K1" s="50"/>
      <c r="L1" s="50"/>
      <c r="M1" s="50"/>
      <c r="N1" s="51"/>
      <c r="O1" s="49"/>
      <c r="P1" s="50"/>
      <c r="Q1" s="50"/>
      <c r="R1" s="50"/>
      <c r="S1" s="51"/>
    </row>
    <row r="2">
      <c r="A2" s="52"/>
      <c r="B2" s="53" t="s">
        <v>58</v>
      </c>
      <c r="C2" s="54" t="s">
        <v>202</v>
      </c>
      <c r="D2" s="55"/>
      <c r="E2" s="55"/>
      <c r="F2" s="56"/>
      <c r="G2" s="57" t="s">
        <v>59</v>
      </c>
      <c r="H2" s="58" t="s">
        <v>60</v>
      </c>
      <c r="I2" s="50"/>
      <c r="J2" s="50"/>
      <c r="K2" s="50"/>
      <c r="L2" s="50"/>
      <c r="M2" s="50"/>
      <c r="N2" s="51"/>
      <c r="O2" s="49"/>
      <c r="P2" s="50"/>
      <c r="Q2" s="50"/>
      <c r="R2" s="50"/>
      <c r="S2" s="51"/>
    </row>
    <row r="3">
      <c r="A3" s="59"/>
      <c r="B3" s="60"/>
      <c r="C3" s="60"/>
      <c r="D3" s="60"/>
      <c r="E3" s="60"/>
      <c r="F3" s="60"/>
      <c r="G3" s="60"/>
      <c r="H3" s="60"/>
      <c r="I3" s="60"/>
      <c r="J3" s="60"/>
      <c r="K3" s="60"/>
      <c r="L3" s="60"/>
      <c r="M3" s="60"/>
      <c r="N3" s="60"/>
      <c r="O3" s="49"/>
      <c r="P3" s="50"/>
      <c r="Q3" s="50"/>
      <c r="R3" s="50"/>
      <c r="S3" s="51"/>
    </row>
    <row r="4">
      <c r="A4" s="52"/>
      <c r="B4" s="44"/>
      <c r="C4" s="44"/>
      <c r="D4" s="44"/>
      <c r="E4" s="44"/>
      <c r="F4" s="44"/>
      <c r="G4" s="44"/>
      <c r="H4" s="44"/>
      <c r="I4" s="44"/>
      <c r="J4" s="44"/>
      <c r="K4" s="44"/>
      <c r="L4" s="44"/>
      <c r="M4" s="44"/>
      <c r="N4" s="44"/>
      <c r="O4" s="49"/>
      <c r="P4" s="50"/>
      <c r="Q4" s="50"/>
      <c r="R4" s="50"/>
      <c r="S4" s="51"/>
    </row>
    <row r="5">
      <c r="A5" s="61" t="s">
        <v>61</v>
      </c>
      <c r="B5" s="62" t="s">
        <v>62</v>
      </c>
      <c r="C5" s="62" t="s">
        <v>63</v>
      </c>
      <c r="D5" s="63"/>
      <c r="E5" s="64" t="s">
        <v>64</v>
      </c>
      <c r="F5" s="64" t="s">
        <v>65</v>
      </c>
      <c r="G5" s="63"/>
      <c r="H5" s="63"/>
      <c r="I5" s="64" t="s">
        <v>66</v>
      </c>
      <c r="J5" s="64" t="s">
        <v>67</v>
      </c>
      <c r="K5" s="65" t="s">
        <v>68</v>
      </c>
      <c r="L5" s="50"/>
      <c r="M5" s="51"/>
      <c r="N5" s="66" t="s">
        <v>69</v>
      </c>
      <c r="O5" s="67" t="s">
        <v>70</v>
      </c>
      <c r="S5" s="68"/>
    </row>
    <row r="6">
      <c r="A6" s="61" t="s">
        <v>71</v>
      </c>
      <c r="B6" s="51"/>
      <c r="C6" s="51"/>
      <c r="D6" s="64" t="s">
        <v>72</v>
      </c>
      <c r="E6" s="64" t="s">
        <v>73</v>
      </c>
      <c r="F6" s="64" t="s">
        <v>74</v>
      </c>
      <c r="G6" s="64" t="s">
        <v>75</v>
      </c>
      <c r="H6" s="64" t="s">
        <v>76</v>
      </c>
      <c r="I6" s="64" t="s">
        <v>77</v>
      </c>
      <c r="J6" s="64" t="s">
        <v>78</v>
      </c>
      <c r="K6" s="64" t="s">
        <v>79</v>
      </c>
      <c r="L6" s="64" t="s">
        <v>80</v>
      </c>
      <c r="M6" s="64" t="s">
        <v>81</v>
      </c>
      <c r="N6" s="51"/>
      <c r="O6" s="50"/>
      <c r="P6" s="50"/>
      <c r="Q6" s="50"/>
      <c r="R6" s="50"/>
      <c r="S6" s="51"/>
    </row>
    <row r="7">
      <c r="A7" s="69"/>
      <c r="B7" s="56"/>
      <c r="C7" s="70" t="s">
        <v>82</v>
      </c>
      <c r="D7" s="2"/>
      <c r="E7" s="2"/>
      <c r="F7" s="2"/>
      <c r="G7" s="2"/>
      <c r="H7" s="2"/>
      <c r="I7" s="2"/>
      <c r="J7" s="2"/>
      <c r="K7" s="2"/>
      <c r="L7" s="2"/>
      <c r="M7" s="2"/>
      <c r="N7" s="71" t="s">
        <v>246</v>
      </c>
      <c r="O7" s="16" t="s">
        <v>247</v>
      </c>
    </row>
    <row r="8">
      <c r="N8" s="16" t="s">
        <v>248</v>
      </c>
    </row>
    <row r="10">
      <c r="A10" s="11" t="s">
        <v>20</v>
      </c>
      <c r="C10" s="97"/>
      <c r="D10" s="103"/>
      <c r="E10" s="104"/>
      <c r="F10" s="97"/>
      <c r="G10" s="2"/>
    </row>
    <row r="11">
      <c r="C11" s="19">
        <v>0.7246418402792187</v>
      </c>
      <c r="D11" s="16" t="s">
        <v>249</v>
      </c>
      <c r="E11" s="72"/>
      <c r="F11" s="16"/>
    </row>
    <row r="12">
      <c r="C12" s="19">
        <v>0.7912052314786706</v>
      </c>
      <c r="D12" s="16" t="s">
        <v>250</v>
      </c>
      <c r="E12" s="72"/>
      <c r="F12" s="16"/>
    </row>
    <row r="13">
      <c r="C13" s="19">
        <v>0.8061458333333333</v>
      </c>
      <c r="D13" s="16" t="s">
        <v>251</v>
      </c>
      <c r="E13" s="72"/>
    </row>
    <row r="14">
      <c r="B14" s="96"/>
      <c r="C14" s="19"/>
      <c r="D14" s="11" t="s">
        <v>252</v>
      </c>
      <c r="E14" s="97"/>
      <c r="F14" s="2"/>
      <c r="N14" s="11"/>
    </row>
    <row r="15">
      <c r="B15" s="96">
        <v>45301.0</v>
      </c>
      <c r="C15" s="19">
        <v>0.8105439814814814</v>
      </c>
      <c r="D15" s="104" t="s">
        <v>253</v>
      </c>
      <c r="E15" s="97" t="s">
        <v>254</v>
      </c>
      <c r="F15" s="2" t="s">
        <v>98</v>
      </c>
      <c r="N15" s="11" t="s">
        <v>255</v>
      </c>
    </row>
    <row r="16">
      <c r="B16" s="97"/>
      <c r="C16" s="18"/>
      <c r="D16" s="104"/>
      <c r="E16" s="97"/>
      <c r="F16" s="2"/>
      <c r="N16" s="11"/>
    </row>
    <row r="17">
      <c r="B17" s="97"/>
      <c r="C17" s="18">
        <v>0.8266550925925926</v>
      </c>
      <c r="D17" s="11" t="s">
        <v>256</v>
      </c>
      <c r="E17" s="97"/>
      <c r="F17" s="2"/>
      <c r="N17" s="11"/>
    </row>
    <row r="18">
      <c r="B18" s="97"/>
      <c r="C18" s="18"/>
      <c r="D18" s="104"/>
      <c r="E18" s="97"/>
      <c r="F18" s="2"/>
      <c r="N18" s="11"/>
    </row>
    <row r="19">
      <c r="B19" s="14">
        <v>11.0</v>
      </c>
      <c r="C19" s="18">
        <v>0.8323554282396799</v>
      </c>
      <c r="D19" s="104" t="s">
        <v>253</v>
      </c>
      <c r="E19" s="97" t="s">
        <v>257</v>
      </c>
      <c r="F19" s="2" t="s">
        <v>98</v>
      </c>
      <c r="N19" s="11" t="s">
        <v>258</v>
      </c>
    </row>
    <row r="20">
      <c r="B20" s="97"/>
      <c r="C20" s="103"/>
      <c r="D20" s="2"/>
      <c r="E20" s="97"/>
      <c r="F20" s="2"/>
      <c r="N20" s="11"/>
    </row>
    <row r="21">
      <c r="B21" s="97"/>
      <c r="C21" s="18">
        <v>0.847581979163806</v>
      </c>
      <c r="D21" s="11" t="s">
        <v>259</v>
      </c>
      <c r="E21" s="97"/>
      <c r="F21" s="2"/>
      <c r="N21" s="11"/>
    </row>
    <row r="22">
      <c r="B22" s="97"/>
      <c r="C22" s="103"/>
      <c r="D22" s="2"/>
      <c r="E22" s="97"/>
      <c r="F22" s="2"/>
      <c r="N22" s="11"/>
    </row>
    <row r="23">
      <c r="B23" s="97"/>
      <c r="C23" s="19">
        <v>0.8941837384263636</v>
      </c>
      <c r="D23" s="16" t="s">
        <v>260</v>
      </c>
      <c r="E23" s="97"/>
      <c r="F23" s="2"/>
      <c r="N23" s="11"/>
    </row>
    <row r="24">
      <c r="B24" s="97"/>
      <c r="C24" s="103"/>
    </row>
    <row r="25">
      <c r="D25" s="16" t="s">
        <v>261</v>
      </c>
    </row>
    <row r="27">
      <c r="B27" s="16">
        <v>12.0</v>
      </c>
      <c r="C27" s="19">
        <v>0.902884768518561</v>
      </c>
      <c r="D27" s="16" t="s">
        <v>119</v>
      </c>
      <c r="E27" s="72" t="s">
        <v>120</v>
      </c>
      <c r="F27" s="16" t="s">
        <v>98</v>
      </c>
      <c r="N27" s="16" t="s">
        <v>124</v>
      </c>
    </row>
    <row r="28">
      <c r="B28" s="16">
        <v>13.0</v>
      </c>
      <c r="C28" s="19">
        <v>0.9048185069405008</v>
      </c>
      <c r="D28" s="16" t="s">
        <v>116</v>
      </c>
      <c r="E28" s="72" t="s">
        <v>117</v>
      </c>
      <c r="F28" s="16" t="s">
        <v>98</v>
      </c>
      <c r="N28" s="16" t="s">
        <v>125</v>
      </c>
    </row>
    <row r="29">
      <c r="B29" s="16">
        <v>14.0</v>
      </c>
      <c r="C29" s="19">
        <v>0.9134741319430759</v>
      </c>
      <c r="D29" s="16" t="s">
        <v>131</v>
      </c>
      <c r="E29" s="72">
        <v>1800.0</v>
      </c>
      <c r="F29" s="16" t="s">
        <v>98</v>
      </c>
      <c r="G29" s="16" t="s">
        <v>262</v>
      </c>
      <c r="H29" s="16">
        <v>950.0</v>
      </c>
      <c r="I29" s="72" t="s">
        <v>133</v>
      </c>
      <c r="J29" s="98">
        <v>2.3</v>
      </c>
      <c r="N29" s="16" t="s">
        <v>187</v>
      </c>
    </row>
    <row r="30">
      <c r="B30" s="16"/>
      <c r="C30" s="19"/>
      <c r="D30" s="16" t="s">
        <v>263</v>
      </c>
      <c r="E30" s="72"/>
      <c r="F30" s="16"/>
      <c r="G30" s="16"/>
      <c r="H30" s="16"/>
      <c r="I30" s="72"/>
      <c r="J30" s="98"/>
      <c r="N30" s="16"/>
    </row>
    <row r="31">
      <c r="B31" s="16">
        <v>15.0</v>
      </c>
      <c r="C31" s="19">
        <v>0.9612088078720262</v>
      </c>
      <c r="D31" s="16" t="s">
        <v>131</v>
      </c>
      <c r="E31" s="72">
        <v>1800.0</v>
      </c>
      <c r="F31" s="16" t="s">
        <v>98</v>
      </c>
      <c r="G31" s="16" t="s">
        <v>264</v>
      </c>
      <c r="H31" s="16">
        <v>920.0</v>
      </c>
      <c r="I31" s="72" t="s">
        <v>133</v>
      </c>
      <c r="J31" s="98" t="s">
        <v>265</v>
      </c>
      <c r="N31" s="16" t="s">
        <v>266</v>
      </c>
    </row>
    <row r="32">
      <c r="D32" s="16" t="s">
        <v>267</v>
      </c>
      <c r="E32" s="72"/>
      <c r="F32" s="16"/>
      <c r="I32" s="72"/>
      <c r="J32" s="98"/>
      <c r="N32" s="16"/>
    </row>
    <row r="33">
      <c r="E33" s="72"/>
      <c r="I33" s="72"/>
      <c r="J33" s="98"/>
    </row>
    <row r="34">
      <c r="A34" s="16" t="s">
        <v>23</v>
      </c>
      <c r="E34" s="72"/>
      <c r="I34" s="72"/>
      <c r="J34" s="98"/>
    </row>
    <row r="35">
      <c r="B35" s="16">
        <v>16.0</v>
      </c>
      <c r="C35" s="19">
        <v>0.039907407407407405</v>
      </c>
      <c r="D35" s="16" t="s">
        <v>119</v>
      </c>
      <c r="E35" s="72" t="s">
        <v>120</v>
      </c>
      <c r="F35" s="16" t="s">
        <v>98</v>
      </c>
      <c r="N35" s="16" t="s">
        <v>268</v>
      </c>
    </row>
    <row r="36">
      <c r="B36" s="16">
        <v>17.0</v>
      </c>
      <c r="C36" s="19">
        <v>0.04183822916820645</v>
      </c>
      <c r="D36" s="16" t="s">
        <v>116</v>
      </c>
      <c r="E36" s="72" t="s">
        <v>117</v>
      </c>
      <c r="F36" s="16" t="s">
        <v>98</v>
      </c>
      <c r="N36" s="16" t="s">
        <v>269</v>
      </c>
    </row>
    <row r="37">
      <c r="C37" s="93"/>
      <c r="D37" s="92"/>
      <c r="E37" s="94"/>
      <c r="F37" s="92"/>
      <c r="G37" s="92"/>
      <c r="H37" s="105"/>
      <c r="I37" s="94"/>
      <c r="J37" s="106"/>
      <c r="K37" s="107"/>
      <c r="L37" s="107"/>
      <c r="M37" s="107"/>
      <c r="N37" s="92"/>
    </row>
    <row r="38">
      <c r="B38" s="16">
        <v>18.0</v>
      </c>
      <c r="C38" s="19">
        <v>0.059676828706869856</v>
      </c>
      <c r="D38" s="16" t="s">
        <v>116</v>
      </c>
      <c r="E38" s="72" t="s">
        <v>117</v>
      </c>
      <c r="F38" s="16" t="s">
        <v>98</v>
      </c>
      <c r="G38" s="16"/>
      <c r="H38" s="11"/>
      <c r="I38" s="72"/>
      <c r="J38" s="98"/>
      <c r="N38" s="16" t="s">
        <v>125</v>
      </c>
    </row>
    <row r="39">
      <c r="B39" s="16">
        <v>19.0</v>
      </c>
      <c r="C39" s="19">
        <v>0.062047546292888</v>
      </c>
      <c r="D39" s="16" t="s">
        <v>131</v>
      </c>
      <c r="E39" s="72">
        <v>1800.0</v>
      </c>
      <c r="F39" s="16" t="s">
        <v>98</v>
      </c>
      <c r="G39" s="16" t="s">
        <v>270</v>
      </c>
      <c r="H39" s="11">
        <v>940.0</v>
      </c>
      <c r="I39" s="72" t="s">
        <v>133</v>
      </c>
      <c r="J39" s="98">
        <v>1.9</v>
      </c>
      <c r="N39" s="16" t="s">
        <v>189</v>
      </c>
    </row>
    <row r="40">
      <c r="B40" s="16">
        <v>20.0</v>
      </c>
      <c r="C40" s="19">
        <v>0.08444143518863712</v>
      </c>
      <c r="D40" s="16" t="s">
        <v>131</v>
      </c>
      <c r="E40" s="72">
        <v>1800.0</v>
      </c>
      <c r="F40" s="16" t="s">
        <v>98</v>
      </c>
      <c r="G40" s="16" t="s">
        <v>271</v>
      </c>
      <c r="H40" s="11">
        <v>940.0</v>
      </c>
      <c r="I40" s="72" t="s">
        <v>133</v>
      </c>
      <c r="J40" s="98">
        <v>1.9</v>
      </c>
      <c r="N40" s="16" t="s">
        <v>191</v>
      </c>
    </row>
    <row r="41">
      <c r="B41" s="16">
        <v>21.0</v>
      </c>
      <c r="C41" s="19">
        <v>0.10669378472084645</v>
      </c>
      <c r="D41" s="16" t="s">
        <v>131</v>
      </c>
      <c r="E41" s="72">
        <v>1800.0</v>
      </c>
      <c r="F41" s="16" t="s">
        <v>98</v>
      </c>
      <c r="G41" s="16" t="s">
        <v>228</v>
      </c>
      <c r="H41" s="11">
        <v>940.0</v>
      </c>
      <c r="I41" s="72" t="s">
        <v>133</v>
      </c>
      <c r="J41" s="98">
        <v>2.0</v>
      </c>
      <c r="N41" s="16" t="s">
        <v>193</v>
      </c>
    </row>
    <row r="42">
      <c r="J42" s="98"/>
    </row>
    <row r="43">
      <c r="B43" s="16">
        <v>22.0</v>
      </c>
      <c r="C43" s="19">
        <v>0.12959108796349028</v>
      </c>
      <c r="D43" s="16" t="s">
        <v>119</v>
      </c>
      <c r="E43" s="72" t="s">
        <v>120</v>
      </c>
      <c r="F43" s="16" t="s">
        <v>98</v>
      </c>
      <c r="N43" s="16" t="s">
        <v>272</v>
      </c>
    </row>
    <row r="44">
      <c r="B44" s="16">
        <v>23.0</v>
      </c>
      <c r="C44" s="19">
        <v>0.13199686342704808</v>
      </c>
      <c r="D44" s="16" t="s">
        <v>116</v>
      </c>
      <c r="E44" s="72" t="s">
        <v>117</v>
      </c>
      <c r="F44" s="16" t="s">
        <v>98</v>
      </c>
      <c r="N44" s="16" t="s">
        <v>273</v>
      </c>
    </row>
    <row r="46">
      <c r="B46" s="16">
        <v>24.0</v>
      </c>
      <c r="C46" s="19">
        <v>0.13441325231542578</v>
      </c>
      <c r="D46" s="16" t="s">
        <v>131</v>
      </c>
      <c r="E46" s="72">
        <v>1800.0</v>
      </c>
      <c r="F46" s="16" t="s">
        <v>98</v>
      </c>
      <c r="G46" s="16" t="s">
        <v>240</v>
      </c>
      <c r="H46" s="16">
        <v>955.0</v>
      </c>
      <c r="I46" s="72" t="s">
        <v>133</v>
      </c>
      <c r="J46" s="98">
        <v>1.9</v>
      </c>
      <c r="N46" s="16" t="s">
        <v>274</v>
      </c>
    </row>
    <row r="47">
      <c r="B47" s="16">
        <v>25.0</v>
      </c>
      <c r="C47" s="19">
        <v>0.15665424768667435</v>
      </c>
      <c r="D47" s="16" t="s">
        <v>131</v>
      </c>
      <c r="E47" s="72">
        <v>1800.0</v>
      </c>
      <c r="F47" s="16" t="s">
        <v>98</v>
      </c>
      <c r="G47" s="16" t="s">
        <v>275</v>
      </c>
      <c r="H47" s="16">
        <v>955.0</v>
      </c>
      <c r="I47" s="72" t="s">
        <v>133</v>
      </c>
      <c r="J47" s="98">
        <v>1.9</v>
      </c>
      <c r="N47" s="16" t="s">
        <v>276</v>
      </c>
    </row>
    <row r="48">
      <c r="B48" s="16">
        <v>26.0</v>
      </c>
      <c r="C48" s="19">
        <v>0.1795544560154667</v>
      </c>
      <c r="D48" s="16" t="s">
        <v>119</v>
      </c>
      <c r="E48" s="72" t="s">
        <v>120</v>
      </c>
      <c r="F48" s="16" t="s">
        <v>98</v>
      </c>
    </row>
    <row r="49">
      <c r="B49" s="16">
        <v>27.0</v>
      </c>
      <c r="C49" s="19">
        <v>0.18384259259259259</v>
      </c>
      <c r="D49" s="16" t="s">
        <v>116</v>
      </c>
      <c r="E49" s="72" t="s">
        <v>117</v>
      </c>
      <c r="F49" s="16" t="s">
        <v>98</v>
      </c>
    </row>
    <row r="51">
      <c r="C51" s="19">
        <v>0.18658567129750736</v>
      </c>
      <c r="D51" s="16" t="s">
        <v>277</v>
      </c>
    </row>
    <row r="53">
      <c r="B53" s="16" t="s">
        <v>278</v>
      </c>
      <c r="C53" s="19">
        <v>0.18755524305743165</v>
      </c>
      <c r="D53" s="16" t="s">
        <v>148</v>
      </c>
      <c r="E53" s="16">
        <v>1800.0</v>
      </c>
    </row>
  </sheetData>
  <mergeCells count="13">
    <mergeCell ref="B5:B6"/>
    <mergeCell ref="C5:C6"/>
    <mergeCell ref="K5:M5"/>
    <mergeCell ref="N5:N6"/>
    <mergeCell ref="O5:S6"/>
    <mergeCell ref="O7:S7"/>
    <mergeCell ref="C1:F1"/>
    <mergeCell ref="H1:N1"/>
    <mergeCell ref="O1:S1"/>
    <mergeCell ref="H2:N2"/>
    <mergeCell ref="O2:S2"/>
    <mergeCell ref="O3:S3"/>
    <mergeCell ref="O4:S4"/>
  </mergeCells>
  <drawing r:id="rId1"/>
</worksheet>
</file>

<file path=xl/worksheets/sheet9.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6.0" topLeftCell="A7" activePane="bottomLeft" state="frozen"/>
      <selection activeCell="B8" sqref="B8" pane="bottomLeft"/>
    </sheetView>
  </sheetViews>
  <sheetFormatPr customHeight="1" defaultColWidth="12.63" defaultRowHeight="15.75"/>
  <cols>
    <col customWidth="1" min="14" max="14" width="30.88"/>
  </cols>
  <sheetData>
    <row r="1">
      <c r="A1" s="44"/>
      <c r="B1" s="45" t="s">
        <v>56</v>
      </c>
      <c r="C1" s="46" t="s">
        <v>279</v>
      </c>
      <c r="D1" s="47"/>
      <c r="E1" s="47"/>
      <c r="F1" s="48"/>
      <c r="G1" s="45" t="s">
        <v>57</v>
      </c>
      <c r="H1" s="91" t="s">
        <v>280</v>
      </c>
      <c r="I1" s="50"/>
      <c r="J1" s="50"/>
      <c r="K1" s="50"/>
      <c r="L1" s="50"/>
      <c r="M1" s="50"/>
      <c r="N1" s="51"/>
      <c r="O1" s="49"/>
      <c r="P1" s="50"/>
      <c r="Q1" s="50"/>
      <c r="R1" s="50"/>
      <c r="S1" s="51"/>
    </row>
    <row r="2">
      <c r="A2" s="52"/>
      <c r="B2" s="53" t="s">
        <v>58</v>
      </c>
      <c r="C2" s="54" t="s">
        <v>202</v>
      </c>
      <c r="D2" s="55"/>
      <c r="E2" s="55"/>
      <c r="F2" s="56"/>
      <c r="G2" s="57" t="s">
        <v>59</v>
      </c>
      <c r="H2" s="58" t="s">
        <v>60</v>
      </c>
      <c r="I2" s="50"/>
      <c r="J2" s="50"/>
      <c r="K2" s="50"/>
      <c r="L2" s="50"/>
      <c r="M2" s="50"/>
      <c r="N2" s="51"/>
      <c r="O2" s="49"/>
      <c r="P2" s="50"/>
      <c r="Q2" s="50"/>
      <c r="R2" s="50"/>
      <c r="S2" s="51"/>
    </row>
    <row r="3">
      <c r="A3" s="59"/>
      <c r="B3" s="60"/>
      <c r="C3" s="60"/>
      <c r="D3" s="60"/>
      <c r="E3" s="60"/>
      <c r="F3" s="60"/>
      <c r="G3" s="60"/>
      <c r="H3" s="60"/>
      <c r="I3" s="60"/>
      <c r="J3" s="60"/>
      <c r="K3" s="60"/>
      <c r="L3" s="60"/>
      <c r="M3" s="60"/>
      <c r="N3" s="60"/>
      <c r="O3" s="49"/>
      <c r="P3" s="50"/>
      <c r="Q3" s="50"/>
      <c r="R3" s="50"/>
      <c r="S3" s="51"/>
    </row>
    <row r="4">
      <c r="A4" s="52"/>
      <c r="B4" s="44"/>
      <c r="C4" s="44"/>
      <c r="D4" s="44"/>
      <c r="E4" s="44"/>
      <c r="F4" s="44"/>
      <c r="G4" s="44"/>
      <c r="H4" s="44"/>
      <c r="I4" s="44"/>
      <c r="J4" s="44"/>
      <c r="K4" s="44"/>
      <c r="L4" s="44"/>
      <c r="M4" s="44"/>
      <c r="N4" s="44"/>
      <c r="O4" s="49"/>
      <c r="P4" s="50"/>
      <c r="Q4" s="50"/>
      <c r="R4" s="50"/>
      <c r="S4" s="51"/>
    </row>
    <row r="5">
      <c r="A5" s="61" t="s">
        <v>61</v>
      </c>
      <c r="B5" s="62" t="s">
        <v>62</v>
      </c>
      <c r="C5" s="62" t="s">
        <v>63</v>
      </c>
      <c r="D5" s="63"/>
      <c r="E5" s="64" t="s">
        <v>64</v>
      </c>
      <c r="F5" s="64" t="s">
        <v>65</v>
      </c>
      <c r="G5" s="63"/>
      <c r="H5" s="63"/>
      <c r="I5" s="64" t="s">
        <v>66</v>
      </c>
      <c r="J5" s="64" t="s">
        <v>67</v>
      </c>
      <c r="K5" s="65" t="s">
        <v>68</v>
      </c>
      <c r="L5" s="50"/>
      <c r="M5" s="51"/>
      <c r="N5" s="66" t="s">
        <v>69</v>
      </c>
      <c r="O5" s="67" t="s">
        <v>70</v>
      </c>
      <c r="S5" s="68"/>
    </row>
    <row r="6">
      <c r="A6" s="61" t="s">
        <v>71</v>
      </c>
      <c r="B6" s="51"/>
      <c r="C6" s="51"/>
      <c r="D6" s="64" t="s">
        <v>72</v>
      </c>
      <c r="E6" s="64" t="s">
        <v>73</v>
      </c>
      <c r="F6" s="64" t="s">
        <v>74</v>
      </c>
      <c r="G6" s="64" t="s">
        <v>75</v>
      </c>
      <c r="H6" s="64" t="s">
        <v>76</v>
      </c>
      <c r="I6" s="64" t="s">
        <v>77</v>
      </c>
      <c r="J6" s="64" t="s">
        <v>78</v>
      </c>
      <c r="K6" s="64" t="s">
        <v>79</v>
      </c>
      <c r="L6" s="64" t="s">
        <v>80</v>
      </c>
      <c r="M6" s="64" t="s">
        <v>81</v>
      </c>
      <c r="N6" s="51"/>
      <c r="O6" s="50"/>
      <c r="P6" s="50"/>
      <c r="Q6" s="50"/>
      <c r="R6" s="50"/>
      <c r="S6" s="51"/>
    </row>
    <row r="7">
      <c r="A7" s="69"/>
      <c r="B7" s="56"/>
      <c r="C7" s="70" t="s">
        <v>82</v>
      </c>
      <c r="D7" s="2"/>
      <c r="E7" s="2"/>
      <c r="F7" s="2"/>
      <c r="G7" s="2"/>
      <c r="H7" s="2"/>
      <c r="I7" s="2"/>
      <c r="J7" s="2"/>
      <c r="K7" s="2"/>
      <c r="L7" s="2"/>
      <c r="M7" s="2"/>
      <c r="N7" s="71" t="s">
        <v>281</v>
      </c>
    </row>
    <row r="8">
      <c r="N8" s="16" t="s">
        <v>84</v>
      </c>
    </row>
    <row r="9">
      <c r="A9" s="11" t="s">
        <v>20</v>
      </c>
    </row>
    <row r="10">
      <c r="B10" s="96">
        <v>45301.0</v>
      </c>
      <c r="C10" s="19">
        <v>0.7342472685195389</v>
      </c>
      <c r="D10" s="104" t="s">
        <v>253</v>
      </c>
      <c r="E10" s="97" t="s">
        <v>257</v>
      </c>
      <c r="F10" s="2" t="s">
        <v>98</v>
      </c>
      <c r="N10" s="11" t="s">
        <v>282</v>
      </c>
    </row>
    <row r="11">
      <c r="B11" s="96">
        <v>45616.0</v>
      </c>
      <c r="C11" s="19">
        <v>0.7550400810141582</v>
      </c>
      <c r="D11" s="104" t="s">
        <v>253</v>
      </c>
      <c r="E11" s="72" t="s">
        <v>283</v>
      </c>
      <c r="F11" s="2" t="s">
        <v>98</v>
      </c>
    </row>
    <row r="13">
      <c r="B13" s="16">
        <v>21.0</v>
      </c>
      <c r="C13" s="19">
        <v>0.810625</v>
      </c>
      <c r="D13" s="16" t="s">
        <v>119</v>
      </c>
      <c r="E13" s="72" t="s">
        <v>120</v>
      </c>
      <c r="F13" s="16" t="s">
        <v>98</v>
      </c>
    </row>
    <row r="14">
      <c r="B14" s="16">
        <v>22.0</v>
      </c>
      <c r="C14" s="19">
        <v>0.8144935995369451</v>
      </c>
      <c r="D14" s="16" t="s">
        <v>116</v>
      </c>
      <c r="E14" s="72" t="s">
        <v>117</v>
      </c>
      <c r="F14" s="16" t="s">
        <v>98</v>
      </c>
    </row>
    <row r="16">
      <c r="C16" s="19">
        <v>0.8238411805505166</v>
      </c>
      <c r="D16" s="16" t="s">
        <v>284</v>
      </c>
    </row>
    <row r="17">
      <c r="C17" s="19">
        <v>0.8604507986165117</v>
      </c>
      <c r="D17" s="16" t="s">
        <v>285</v>
      </c>
    </row>
    <row r="19">
      <c r="B19" s="72" t="s">
        <v>286</v>
      </c>
      <c r="C19" s="19">
        <v>0.9064236111111111</v>
      </c>
      <c r="D19" s="16" t="s">
        <v>287</v>
      </c>
      <c r="E19" s="16">
        <v>0.0</v>
      </c>
    </row>
    <row r="20">
      <c r="B20" s="72" t="s">
        <v>288</v>
      </c>
      <c r="C20" s="19">
        <v>0.9260825231467606</v>
      </c>
      <c r="D20" s="16" t="s">
        <v>289</v>
      </c>
      <c r="E20" s="16">
        <v>1800.0</v>
      </c>
    </row>
  </sheetData>
  <mergeCells count="13">
    <mergeCell ref="B5:B6"/>
    <mergeCell ref="C5:C6"/>
    <mergeCell ref="K5:M5"/>
    <mergeCell ref="N5:N6"/>
    <mergeCell ref="O5:S6"/>
    <mergeCell ref="O7:S7"/>
    <mergeCell ref="C1:F1"/>
    <mergeCell ref="H1:N1"/>
    <mergeCell ref="O1:S1"/>
    <mergeCell ref="H2:N2"/>
    <mergeCell ref="O2:S2"/>
    <mergeCell ref="O3:S3"/>
    <mergeCell ref="O4:S4"/>
  </mergeCells>
  <drawing r:id="rId1"/>
</worksheet>
</file>